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5" yWindow="65491" windowWidth="7725" windowHeight="7905" activeTab="1"/>
  </bookViews>
  <sheets>
    <sheet name="IS" sheetId="1" r:id="rId1"/>
    <sheet name="BS" sheetId="2" r:id="rId2"/>
    <sheet name="STE" sheetId="3" r:id="rId3"/>
    <sheet name="CF" sheetId="4" r:id="rId4"/>
    <sheet name="Notes" sheetId="5" r:id="rId5"/>
  </sheets>
  <externalReferences>
    <externalReference r:id="rId8"/>
    <externalReference r:id="rId9"/>
  </externalReferences>
  <definedNames>
    <definedName name="\a">#REF!</definedName>
    <definedName name="_Fill" hidden="1">'[1]Office'!#REF!</definedName>
    <definedName name="_LP2">#REF!</definedName>
    <definedName name="_Order1" hidden="1">255</definedName>
    <definedName name="_Order2" hidden="1">255</definedName>
    <definedName name="_TV2">#REF!</definedName>
    <definedName name="a">#REF!</definedName>
    <definedName name="Current">#REF!</definedName>
    <definedName name="END">#REF!</definedName>
    <definedName name="FST">#REF!</definedName>
    <definedName name="i">#REF!</definedName>
    <definedName name="ii">#REF!</definedName>
    <definedName name="iii">#REF!</definedName>
    <definedName name="iv">#REF!</definedName>
    <definedName name="ix">#REF!</definedName>
    <definedName name="LOP">#REF!</definedName>
    <definedName name="_xlnm.Print_Area" localSheetId="1">'BS'!$A$1:$F$73</definedName>
    <definedName name="_xlnm.Print_Area" localSheetId="3">'CF'!$A$1:$E$65</definedName>
    <definedName name="_xlnm.Print_Area" localSheetId="0">'IS'!$A$1:$J$51</definedName>
    <definedName name="_xlnm.Print_Area" localSheetId="4">'Notes'!$A$1:$L$204</definedName>
    <definedName name="_xlnm.Print_Area" localSheetId="2">'STE'!$A$1:$I$45</definedName>
    <definedName name="Print_Area_MI">'[2]indicator'!$A$31:$J$88</definedName>
    <definedName name="Prior">#REF!</definedName>
    <definedName name="Project___Dataran_Putra">#REF!</definedName>
    <definedName name="S">#REF!</definedName>
    <definedName name="v">#REF!</definedName>
    <definedName name="vi">#REF!</definedName>
    <definedName name="vii">#REF!</definedName>
    <definedName name="viii">#REF!</definedName>
    <definedName name="x">#REF!</definedName>
    <definedName name="xi">#REF!</definedName>
    <definedName name="xii">#REF!</definedName>
    <definedName name="xiii">#REF!</definedName>
    <definedName name="xiv">#REF!</definedName>
    <definedName name="xix">#REF!</definedName>
    <definedName name="xv">#REF!</definedName>
    <definedName name="xvi">#REF!</definedName>
    <definedName name="xvii">#REF!</definedName>
    <definedName name="xviii">#REF!</definedName>
    <definedName name="xx">#REF!</definedName>
    <definedName name="xxi">#REF!</definedName>
    <definedName name="xxii">#REF!</definedName>
    <definedName name="Z_EFEE9F44_D9C6_11D1_B555_0060940C8B94_.wvu.FilterData" hidden="1">#REF!</definedName>
    <definedName name="Z_EFEE9F44_D9C6_11D1_B555_0060940C8B94_.wvu.PrintTitles" hidden="1">#REF!</definedName>
  </definedNames>
  <calcPr fullCalcOnLoad="1"/>
</workbook>
</file>

<file path=xl/sharedStrings.xml><?xml version="1.0" encoding="utf-8"?>
<sst xmlns="http://schemas.openxmlformats.org/spreadsheetml/2006/main" count="360" uniqueCount="303">
  <si>
    <t xml:space="preserve">On 21 May 2008, Kenanga Investment Bank Berhad on behalf of the Company announced that the Company proposed to implement a bonus issue of 33,333,333 new ordinary shares of RM0.10 each in SMRT ("Bonus Shares") to be issued and credited as fully paid-up on the basis of 1 Bonus Shares for every 3 existing SMRT shares. ("Proposed Bonus Issue") </t>
  </si>
  <si>
    <t xml:space="preserve">On 23 May 2008, Kenanga Investment Bank Berhad, on behalf of the Company, announced that the Company had on 22 May 2008 entered into a conditional sale and purchase of shares agreement with Dr. Palaniappan a/l Ramanathan, Kamatchi @ Valliammmai a/p Malayandi and Krishnan a/l Ramanathan Chettiar to acquire a total of 2,086,000 ordinary shares of RM1.00 each in SMR Learning &amp; Development Sdn Bhd (formerly known as Specialist Management Resources Sdn Bhd) (SMRLD) , representing approximately 76.86% of the total issued and paid-up share capital of SMRLD for a total cash consideration of up to RM2,378,040 or RM1.14 per share with a profit guarantee of RM2.0 million for the FYE 31 December 2008 ("Proposed Acquisition"). Upon completion of the Proposed Acquisition, SMRLD will be a 76.86% subsidiary of the Company. </t>
  </si>
  <si>
    <t>The Proposed Acquisition is subject to the approvals from the FIC, the shareholders of the Company and other relevant authorities (if necessary). The Proposed Acquisition will be tabled to shareholders' approval at the forthcoming EGM on 18 June 2008.</t>
  </si>
  <si>
    <t>The Proposed Bonus Issue is subject to and conditional upon the approval from Bursa Securities, the shareholders of the Company and other relevant authorities (if necessary). The Proposed Bonus Issue will be tabled to shareholders' approval at the forthcoming EGM on 18 June 2008.</t>
  </si>
  <si>
    <t xml:space="preserve">Changes in the Composition of the Group  </t>
  </si>
  <si>
    <t xml:space="preserve">Contingent Liabilities or Contingent Assets </t>
  </si>
  <si>
    <t xml:space="preserve">There were no changes in contingent liabilities or contingent assets since the last annual balance sheet as at 31 December 2006. </t>
  </si>
  <si>
    <t xml:space="preserve">Capital Commitments </t>
  </si>
  <si>
    <t>ADDITIONAL INFORMATION REQUIRED BY BURSA MALAYSIA SECURITIES BERHAD'S LISTING REQUIREMENTS</t>
  </si>
  <si>
    <t xml:space="preserve">Off Balance Sheet Financial Instruments </t>
  </si>
  <si>
    <t>There is no off balance sheet financial instruments as at the date of this quarterly report.</t>
  </si>
  <si>
    <t xml:space="preserve">Material Litigations </t>
  </si>
  <si>
    <t xml:space="preserve">The Group is not engaged in any material litigation either as plaintiff or defendant and the Directors do not have any knowledge of any proceedings pending or threatened against the Group as at the date of this quarterly report. </t>
  </si>
  <si>
    <t xml:space="preserve">Earnings Per Share </t>
  </si>
  <si>
    <t>Group Borrowings and Debt Securities</t>
  </si>
  <si>
    <t>(a)</t>
  </si>
  <si>
    <t>Basic earnings per share</t>
  </si>
  <si>
    <t xml:space="preserve">   Depreciation </t>
  </si>
  <si>
    <t xml:space="preserve">   Amortisation</t>
  </si>
  <si>
    <t>AS AT</t>
  </si>
  <si>
    <t>Note</t>
  </si>
  <si>
    <t>RM</t>
  </si>
  <si>
    <t>CURRENT ASSETS</t>
  </si>
  <si>
    <t>INDIVIDUAL QUARTER</t>
  </si>
  <si>
    <t>CUMULATIVE QUARTER</t>
  </si>
  <si>
    <t>REVENUE</t>
  </si>
  <si>
    <t>COST OF SALES</t>
  </si>
  <si>
    <t>GROSS PROFIT</t>
  </si>
  <si>
    <t>TAXATION</t>
  </si>
  <si>
    <t>N/A</t>
  </si>
  <si>
    <t>CASH FLOWS FROM OPERATING ACTIVITIES</t>
  </si>
  <si>
    <t xml:space="preserve">   Interest expenses</t>
  </si>
  <si>
    <t>Operating profit before working capital changes</t>
  </si>
  <si>
    <t xml:space="preserve">   Purchase of property, plant and equipment</t>
  </si>
  <si>
    <t>OPENING BALANCE OF CASH AND CASH EQUIVALENTS</t>
  </si>
  <si>
    <t>CLOSING BALANCE OF CASH AND CASH EQUIVALENTS</t>
  </si>
  <si>
    <t>Cash and cash equivalents comprise :</t>
  </si>
  <si>
    <t>Distributable</t>
  </si>
  <si>
    <t>Share</t>
  </si>
  <si>
    <t>Retained</t>
  </si>
  <si>
    <t>Capital</t>
  </si>
  <si>
    <t>Total</t>
  </si>
  <si>
    <t>CASH FLOWS FROM FINANCING ACTIVITIES</t>
  </si>
  <si>
    <t>OTHER INCOME</t>
  </si>
  <si>
    <t xml:space="preserve">CONDENSED CONSOLIDATED BALANCE SHEETS </t>
  </si>
  <si>
    <t>CONDENSED CONSOLIDATED STATEMENT OF CHANGES IN EQUITY</t>
  </si>
  <si>
    <t>CONDENSED CONSOLIDATED CASH FLOW STATEMENTS</t>
  </si>
  <si>
    <t>CASH FLOWS FROM INVESTING ACTIVITIES</t>
  </si>
  <si>
    <t>Net cash used in investing activities</t>
  </si>
  <si>
    <t>Number of ordinary shares at RM0.10 sen par each</t>
  </si>
  <si>
    <t>Premium</t>
  </si>
  <si>
    <t xml:space="preserve">     Cash and bank balances</t>
  </si>
  <si>
    <t>Profit before tax</t>
  </si>
  <si>
    <t>(THE FIGURES HAVE NOT BEEN AUDITED)</t>
  </si>
  <si>
    <t xml:space="preserve">                                                                                                               </t>
  </si>
  <si>
    <t>3 MONTHS PERIOD ENDED</t>
  </si>
  <si>
    <t>ATTRIBUTABLE TO :</t>
  </si>
  <si>
    <t>Earnings per share attributable to ordinary</t>
  </si>
  <si>
    <t xml:space="preserve">  ordinary equity holders of the parent</t>
  </si>
  <si>
    <t xml:space="preserve">  - Basic (sen)</t>
  </si>
  <si>
    <t xml:space="preserve">  - Diluted (sen)</t>
  </si>
  <si>
    <t>AUDITED</t>
  </si>
  <si>
    <t>UNAUDITED</t>
  </si>
  <si>
    <t>NON-CURRENT ASSETS</t>
  </si>
  <si>
    <t>ASSETS</t>
  </si>
  <si>
    <t>TOTAL  ASSETS</t>
  </si>
  <si>
    <t>EQUITY AND LIABILITIES</t>
  </si>
  <si>
    <t>EQUITY ATTRIBUTABLE TO ORDINARY EQUITY</t>
  </si>
  <si>
    <t>TOTAL  EQUITY</t>
  </si>
  <si>
    <t>CURRENT  LIABILITIES</t>
  </si>
  <si>
    <t>Trade receivables</t>
  </si>
  <si>
    <t>Cash and bank balances</t>
  </si>
  <si>
    <t>TOTAL  LIABILITIES</t>
  </si>
  <si>
    <t>TOTAL  EQUITY AND LIABILITIES</t>
  </si>
  <si>
    <t>Net Assets per share attributable to ordinary</t>
  </si>
  <si>
    <t xml:space="preserve"> equity holders of the parent (sen)</t>
  </si>
  <si>
    <t>Non-Distributable</t>
  </si>
  <si>
    <t>&lt;-----Attributable to Equity Holders of the Parent-----&gt;</t>
  </si>
  <si>
    <t>Sub-total</t>
  </si>
  <si>
    <t>Minority</t>
  </si>
  <si>
    <t>Interest</t>
  </si>
  <si>
    <t>Equity</t>
  </si>
  <si>
    <t>ADMINISTRATIVE  EXPENSES</t>
  </si>
  <si>
    <t>Goodwill on consolidation</t>
  </si>
  <si>
    <t>Intangible assets</t>
  </si>
  <si>
    <t>Share capital</t>
  </si>
  <si>
    <t/>
  </si>
  <si>
    <t>Hire purchase payables</t>
  </si>
  <si>
    <t>Other payables and accruals</t>
  </si>
  <si>
    <t>(Company no.  659523-T)</t>
  </si>
  <si>
    <t>Balance at 1 January 2007</t>
  </si>
  <si>
    <t>FINANCE COST</t>
  </si>
  <si>
    <t xml:space="preserve">   Proceeds from issuance of shares</t>
  </si>
  <si>
    <t xml:space="preserve">   Interest paid</t>
  </si>
  <si>
    <t xml:space="preserve">  HOLDERS OF THE COMPANY</t>
  </si>
  <si>
    <t xml:space="preserve">   Repayment of hire purchase payables</t>
  </si>
  <si>
    <t xml:space="preserve">   Interim dividend paid</t>
  </si>
  <si>
    <t>(Company No: 659523-T)</t>
  </si>
  <si>
    <t>INTERIM FINANCIAL REPORT</t>
  </si>
  <si>
    <t>A</t>
  </si>
  <si>
    <t>A1</t>
  </si>
  <si>
    <t>A2</t>
  </si>
  <si>
    <t>A3</t>
  </si>
  <si>
    <t>A4</t>
  </si>
  <si>
    <t>A5</t>
  </si>
  <si>
    <t>A6</t>
  </si>
  <si>
    <t>A7</t>
  </si>
  <si>
    <t>A8</t>
  </si>
  <si>
    <t>A9</t>
  </si>
  <si>
    <t>Segment revenue by category</t>
  </si>
  <si>
    <t xml:space="preserve"> Products</t>
  </si>
  <si>
    <t xml:space="preserve"> HRDPower Software</t>
  </si>
  <si>
    <t xml:space="preserve"> HRDPower.net Software Sales</t>
  </si>
  <si>
    <t xml:space="preserve"> Training Power</t>
  </si>
  <si>
    <t xml:space="preserve"> HRDWebvarsity</t>
  </si>
  <si>
    <t xml:space="preserve"> Trainers Virtual Campus</t>
  </si>
  <si>
    <t xml:space="preserve"> Competency Power</t>
  </si>
  <si>
    <t xml:space="preserve"> Services</t>
  </si>
  <si>
    <t xml:space="preserve"> Consulting &amp; Outsourcing</t>
  </si>
  <si>
    <t xml:space="preserve"> Annual Maintenance Charges</t>
  </si>
  <si>
    <t xml:space="preserve"> Total Revenue</t>
  </si>
  <si>
    <t>Segment revenue by geographical areas</t>
  </si>
  <si>
    <t xml:space="preserve"> Malaysia </t>
  </si>
  <si>
    <t xml:space="preserve"> Asia</t>
  </si>
  <si>
    <t xml:space="preserve"> Australia</t>
  </si>
  <si>
    <t xml:space="preserve"> USA</t>
  </si>
  <si>
    <t>A10</t>
  </si>
  <si>
    <t>A11</t>
  </si>
  <si>
    <t>A12</t>
  </si>
  <si>
    <t>A13</t>
  </si>
  <si>
    <t>RM'000</t>
  </si>
  <si>
    <t>B</t>
  </si>
  <si>
    <t>Individual Quarter</t>
  </si>
  <si>
    <t>Cumulative Quarter</t>
  </si>
  <si>
    <t>Quarter</t>
  </si>
  <si>
    <t>B2</t>
  </si>
  <si>
    <t>Current</t>
  </si>
  <si>
    <t>B3</t>
  </si>
  <si>
    <t>B4</t>
  </si>
  <si>
    <t>B5</t>
  </si>
  <si>
    <t>B6</t>
  </si>
  <si>
    <t>B7</t>
  </si>
  <si>
    <t>B8</t>
  </si>
  <si>
    <t>B9</t>
  </si>
  <si>
    <t>B10</t>
  </si>
  <si>
    <t>B11</t>
  </si>
  <si>
    <t>B12</t>
  </si>
  <si>
    <t>Profit attributable to ordinary equity holders of the parent (RM'000)</t>
  </si>
  <si>
    <t>Weighted average no. of ordinary shares of RM0.10 each ('000)</t>
  </si>
  <si>
    <t>Fully diluted earnings per share</t>
  </si>
  <si>
    <t>(b)</t>
  </si>
  <si>
    <t>B13</t>
  </si>
  <si>
    <t>Actual</t>
  </si>
  <si>
    <t>utilisation</t>
  </si>
  <si>
    <t>RM’000</t>
  </si>
  <si>
    <t xml:space="preserve"> Capital investment</t>
  </si>
  <si>
    <t xml:space="preserve"> Working capital</t>
  </si>
  <si>
    <t xml:space="preserve"> Research &amp; Development (“R&amp;D”)</t>
  </si>
  <si>
    <t xml:space="preserve"> Listing expenses</t>
  </si>
  <si>
    <t xml:space="preserve"> Total</t>
  </si>
  <si>
    <t xml:space="preserve">B14  </t>
  </si>
  <si>
    <t>PROFIT BEFORE TAX</t>
  </si>
  <si>
    <t>PROFIT FOR THE PERIOD</t>
  </si>
  <si>
    <t>Note:</t>
  </si>
  <si>
    <t>Adjustments for:</t>
  </si>
  <si>
    <t>Changes in working capital</t>
  </si>
  <si>
    <t>Net cash generated from operating activities</t>
  </si>
  <si>
    <t xml:space="preserve">   Listing proceeds expenses </t>
  </si>
  <si>
    <t>Net cash (used in)/generated from financing activities</t>
  </si>
  <si>
    <t>Property, plant &amp; equipment</t>
  </si>
  <si>
    <t>Trade payables</t>
  </si>
  <si>
    <t>Profit for the period</t>
  </si>
  <si>
    <t xml:space="preserve">     Fixed deposits</t>
  </si>
  <si>
    <t>Material change in the profit before tax for the current quarter as compared with the immediate preceding quarter</t>
  </si>
  <si>
    <t>Tax expense</t>
  </si>
  <si>
    <t>The Group has no dilutive potential ordinary shares. As such, no dilutive effect on the earnings per share of the Group.</t>
  </si>
  <si>
    <t>Cumulative</t>
  </si>
  <si>
    <t xml:space="preserve">   Net change in amount owing to directors</t>
  </si>
  <si>
    <t xml:space="preserve">EXPLANATORY NOTES PURSUANT TO FINANCIAL REPORTING STANDARD (“FRS”) 134 INTERIM FINANCIAL REPORTING </t>
  </si>
  <si>
    <t>Audit Report of the preceding Annual Financial Statements</t>
  </si>
  <si>
    <t xml:space="preserve">Seasonal or Cyclical Factors  </t>
  </si>
  <si>
    <t xml:space="preserve">The Group’s operations were not materially affected by seasonal or cyclical changes during the quarter under review.   
</t>
  </si>
  <si>
    <t xml:space="preserve">Changes in estimates </t>
  </si>
  <si>
    <t xml:space="preserve">There were no changes in estimates of amounts reported that have a material effect on the results for the current quarter and financial year-to-date. </t>
  </si>
  <si>
    <t>Debt and equity securities</t>
  </si>
  <si>
    <t xml:space="preserve">There were no issuance, cancellations, repurchases, resale and repayment of debt and equity securities during the current quarter and financial year-to-date. </t>
  </si>
  <si>
    <t xml:space="preserve">Valuation of Property, Plant and Equipment </t>
  </si>
  <si>
    <t xml:space="preserve">There was no revaluation on property, plant and equipment of the Group during the financial year-to-date. </t>
  </si>
  <si>
    <t>Dividend Paid</t>
  </si>
  <si>
    <t>Basis of Preparation</t>
  </si>
  <si>
    <t>Unusual Items Affecting Assets, Liabilities, Equity, Net Income or Cash Flows</t>
  </si>
  <si>
    <t>There were no unusual items or events, which affected the assets, liabilities, equity, net income or cash flows of the Group since the last annual audited financial statements.</t>
  </si>
  <si>
    <t xml:space="preserve">Segmental Information </t>
  </si>
  <si>
    <t xml:space="preserve">Only the segmental analysis for revenue is available by product and services and region as the company’s accounting system was not set up to analyse profitability due to the sharing of resources. </t>
  </si>
  <si>
    <t>Dividend</t>
  </si>
  <si>
    <t xml:space="preserve">Status of Utilisation of Proceeds </t>
  </si>
  <si>
    <t xml:space="preserve">Status of corporate proposals announced but not yet completed </t>
  </si>
  <si>
    <t xml:space="preserve">Purchase and Disposal of Quoted Securities  </t>
  </si>
  <si>
    <t>There was no purchase or disposal of quoted securities during the current quarter and financial year-to-date.</t>
  </si>
  <si>
    <t>Prospects for the current financial year</t>
  </si>
  <si>
    <t>Variance of actual profit from Profit forecast and Profit Guarantee</t>
  </si>
  <si>
    <t xml:space="preserve">Review of Performance  </t>
  </si>
  <si>
    <t xml:space="preserve">B1     </t>
  </si>
  <si>
    <t xml:space="preserve">Material Events Subsequent to the end of the current quarter </t>
  </si>
  <si>
    <t xml:space="preserve">The Group neither announced nor provided any profit forecast or profit guarantee. </t>
  </si>
  <si>
    <t xml:space="preserve">Profit on Sale of Unquoted Investments and/or Properties </t>
  </si>
  <si>
    <t xml:space="preserve">There was no sale of unquoted investments or properties during the current quarter and financial year-to-date. </t>
  </si>
  <si>
    <t>Basic earnings per ordinary shares (sen)</t>
  </si>
  <si>
    <t xml:space="preserve">   Receivables </t>
  </si>
  <si>
    <t xml:space="preserve">   Development costs </t>
  </si>
  <si>
    <r>
      <t xml:space="preserve">Taxation </t>
    </r>
    <r>
      <rPr>
        <sz val="11"/>
        <rFont val="Arial"/>
        <family val="2"/>
      </rPr>
      <t xml:space="preserve"> </t>
    </r>
  </si>
  <si>
    <t xml:space="preserve">   Payables </t>
  </si>
  <si>
    <t>Tax paid</t>
  </si>
  <si>
    <t>3 months period ended</t>
  </si>
  <si>
    <t>EQUITY HOLDERS OF THE COMPANY</t>
  </si>
  <si>
    <t>MINORITY INTEREST</t>
  </si>
  <si>
    <t>31 DECEMBER 2007</t>
  </si>
  <si>
    <t>Balance at 31 December  2007</t>
  </si>
  <si>
    <t xml:space="preserve"> Future investments</t>
  </si>
  <si>
    <t>Share premium</t>
  </si>
  <si>
    <t>Retained earnings</t>
  </si>
  <si>
    <t xml:space="preserve"> Middle East</t>
  </si>
  <si>
    <t>31.12.2006</t>
  </si>
  <si>
    <t xml:space="preserve">   Net gain on disposal of property, plant &amp; equipment</t>
  </si>
  <si>
    <t xml:space="preserve">   Acquisition of subsidiary company (net)</t>
  </si>
  <si>
    <t>Currency exchange difference</t>
  </si>
  <si>
    <t>Revised</t>
  </si>
  <si>
    <t>schedule</t>
  </si>
  <si>
    <t>-</t>
  </si>
  <si>
    <t xml:space="preserve">  statement</t>
  </si>
  <si>
    <t>There were no material changes in the composition of the Group for the current quarter under review other than the following :-</t>
  </si>
  <si>
    <t>Deviation</t>
  </si>
  <si>
    <t>amount</t>
  </si>
  <si>
    <t>Previously disclosed utilisation schedule</t>
  </si>
  <si>
    <t>31 December 2008</t>
  </si>
  <si>
    <t>Revised timeline</t>
  </si>
  <si>
    <t>Reversal of listing expenses to income</t>
  </si>
  <si>
    <t>On 18 January 2008, Kenanga Investment Bank Berhad, on behalf of the Board of Directors of the Company announced that the Securities Commission ("SC") had, vide its letter dated 17 Jan 2008, granted its approval to vary the amount unutilised of approximately RM717,000 from capital investment to financing of future acquisition and/or investment in related business(es) and to extend the timeframe for utilisation up to financial year ending 31 December 2008.</t>
  </si>
  <si>
    <t xml:space="preserve">The IPO proceeds were received after the Company was listed on 13 March 2006.  A summary of the status of the utilisation of listing proceeds as at 31 December 2007 and the approval by the SC to vary the amount unutilised of approximately RM717,000 of capital investment  is set out below : </t>
  </si>
  <si>
    <t>CONDENSED CONSOLIDATED INCOME STATEMENT FOR THE FIRST QUARTER ENDED 31 MARCH 2008</t>
  </si>
  <si>
    <t>The unaudited condensed consolidated income statements should be read in conjunction with the notes to the interim financial report and the audited financial statements of the Group for the financial year ended 31 December 2007.</t>
  </si>
  <si>
    <t>The unaudited condensed consolidated balance sheet should be read in conjunction with the notes to the interim financial report and the audited financial statements of the Group for the financial year ended 31 December 2007.</t>
  </si>
  <si>
    <t>The unaudited condensed consolidated statement of changes in equity should be read in conjunction with the notes to the interim financial report and the audited financial statements of the Group for the financial year ended 31 December 2007.</t>
  </si>
  <si>
    <t>The unaudited condensed consolidated cash flow should be read in conjunction with the notes to the interim financial report and the audited financial statements of the Group for the financial year ended 31 December 2007.</t>
  </si>
  <si>
    <t>AS AT THE FIRST QUARTER ENDED 31 MARCH 2008</t>
  </si>
  <si>
    <t>Inventories</t>
  </si>
  <si>
    <t>Work-in-progress</t>
  </si>
  <si>
    <t>Deferred tax liabilities</t>
  </si>
  <si>
    <t>Tax payable</t>
  </si>
  <si>
    <t>31 MARCH 2008</t>
  </si>
  <si>
    <t>Balance at 1 January 2008</t>
  </si>
  <si>
    <t>Balance at 31 December  2008</t>
  </si>
  <si>
    <t xml:space="preserve"> FOR THE FIRST QUARTER ENDED 31 MARCH 2008</t>
  </si>
  <si>
    <t>Development costs</t>
  </si>
  <si>
    <t>FOR THE FIRST QUARTER ENDED 31 MARCH  2008</t>
  </si>
  <si>
    <t>Foreign</t>
  </si>
  <si>
    <t>Currency</t>
  </si>
  <si>
    <t>Translation</t>
  </si>
  <si>
    <t>Earnings</t>
  </si>
  <si>
    <t>Acquisition of subsidiary</t>
  </si>
  <si>
    <t>Foreign currency translation</t>
  </si>
  <si>
    <t xml:space="preserve">   Work-in-progress</t>
  </si>
  <si>
    <t xml:space="preserve">   Net change in amount owing by related company</t>
  </si>
  <si>
    <t>These interim financial statements of the Group are unaudited and have been prepared in accordance with FRS 134 - Interim Financial Reporting and the Listing Requirements of Bursa Malaysia Securities Berhad for the MESDAQ Market. 
The interim financial report should be read in conjunction with the audited financial statements of the Group for the financial year ended ("FYE") 31 December 2007. These explanatory notes provide an explanation of events and transactions that are significant to an understanding of the changes in the financial position and performance of the Group since the FYE 31 December 2007.
The significant accounting policies and presentation adopted by the Group for these interim condensed financial statements are consistent with those of the audited financial statements for the year ended 31 December 2007.</t>
  </si>
  <si>
    <t xml:space="preserve">The audit report for the annual financial statements of the Group for the FYE 31 December 2007 was not subject to any qualification. </t>
  </si>
  <si>
    <t>No dividend was paid during the financial year-to-date.</t>
  </si>
  <si>
    <t>31.3.2008</t>
  </si>
  <si>
    <t>31.3.2007</t>
  </si>
  <si>
    <t>The effective tax rate of the Group is lower than the statutory income tax rate of 26% due to tax exemption enjoyed by a wholly-owned subsidiary which was accorded the Multimedia Super Corridor (MSC) status. The tax exemption is available up to 30 December 2011.</t>
  </si>
  <si>
    <t xml:space="preserve">Corporate proposal announced but not yet completed as at the date of this quarterly report are as follows :- </t>
  </si>
  <si>
    <t>The Group's borrowings as at 31 March 2008  consist solely of hire purchase creditors as shown in the balance sheet which is for the purpose of financing the purchase of motor vehicles. The hire purchase is effectively secured on the rights of the assets under hire purchase.</t>
  </si>
  <si>
    <t xml:space="preserve">The earnings per share for the current year to date is calculated by dividing the net profit attributable to shareholders of RM402,084 by the weighted average number of shares in issue of 100,000,000 of RM0.10 per ordinary share.  </t>
  </si>
  <si>
    <t>There is no dividend has been declared for the current quarter.</t>
  </si>
  <si>
    <t>31 MARCH 2007</t>
  </si>
  <si>
    <t>Other receivables, prepayments &amp; deposits</t>
  </si>
  <si>
    <t>Amount owing by a related company</t>
  </si>
  <si>
    <t>Deposits placed with licensed bank</t>
  </si>
  <si>
    <t>Foreign curreny translation reserve</t>
  </si>
  <si>
    <t>Reserve</t>
  </si>
  <si>
    <t>Profit for the year</t>
  </si>
  <si>
    <t>Cash (used in)/generated from operations</t>
  </si>
  <si>
    <t>NET DECREASE IN CASH AND CASH EQUIVALENTS</t>
  </si>
  <si>
    <t>Net cash used in from financing activities</t>
  </si>
  <si>
    <t>FOR THE FIRST QUARTER ENDED 31 MARCH 2008</t>
  </si>
  <si>
    <t>Jan – Mar 2008</t>
  </si>
  <si>
    <t>a)</t>
  </si>
  <si>
    <t>b)</t>
  </si>
  <si>
    <t>c)</t>
  </si>
  <si>
    <t xml:space="preserve">On 6 May 2008, the Company announced that it had entered into a joint venture agreement ("JVA") with Tatweer Management Systems WLL ("TMS") to form a joint venture company, under the proposed name of SMR Gulf WLL ("SMRGulf") in the Kingdom of Bahrain. </t>
  </si>
  <si>
    <t>The intended principal activities of SMRGulf is to provide consultancy, outsourcing, training, events coordination, provision of software, recruitment and headhunting in the human resources and development fields in the Kingdom of Bahrain &amp; Saudi Arabia.</t>
  </si>
  <si>
    <t>Currently, SMRGulf is in the process of being incorporated.</t>
  </si>
  <si>
    <t>Save as disclosed in section B8 below, there were no material events subsequent to the end of the current quarter up to the date of this report .</t>
  </si>
  <si>
    <t xml:space="preserve"> Europe</t>
  </si>
  <si>
    <t>Based on the abovementioned, the Group expects the financial performance of SMRT for the FYE 31 December 2008 to be better than preceding year.</t>
  </si>
  <si>
    <t xml:space="preserve">With the launch of a more robust and dynamic version of HRDPower™ version 2 expected in the second quarter of 2008, the Company expects there will be an increase in demand for HRDPower™ version 2 which will also creates additional consulting works for the Group. </t>
  </si>
  <si>
    <t xml:space="preserve">USA and Middle East will continue to be the growth focus of the Group. Despite inflation and expected reduction in spending pattern in the USA for 2008, multinationals has limited options but to budget for talent management and retention activities. As for the Middle East region, the economy will continue to prosper. Both regions will continue to create more potential for the Group's products and services. In the local front, the search for talent has become costly and tedious. Organisations, both the public and private sectors, are moving towards creating and developing their own talents from within. </t>
  </si>
  <si>
    <t xml:space="preserve">However, profit before tax ("PBT") decreased by 73% to approximately RM0.44 million from approximately RM1.61 million recorded in the corresponding quarter of preceding year. Sales from USA and Europe which contributed about 53% of the total sales for the current quarter did not provide significant contribution to the Company's overall results due to the high costs incurred on test sites and implementation works. Furthermore, the average gross profit margin for these projects ranges between 15% to 35%. Lower margin is expected from these maiden projects in these regions due to the needs of outsourcing most of the implementation and customization works coupled with a generally lower price offered. </t>
  </si>
  <si>
    <t>NON-CURRENT LIABILITIES</t>
  </si>
  <si>
    <t>Amount owing to a related company</t>
  </si>
  <si>
    <t>The Company had on 15 January 2008 announced that it has acquired 2 ordinary shares of RM1.00 each in Prominent Prosperity Sdn Bhd ("PPSM"), representing 100% of the issued and paid-up share capital of PPSB for a cash consideration of RM2.00. Consequently, PPSB became a wholly-owned subsidiary company. The principal activity of PPSM is the provision of management services to the Group. PPSB subsequently changed its name to SMR Services Sdn Bhd on 10 March 2008.</t>
  </si>
  <si>
    <t>There were no capital commitments in the interim financial statements as at 31 March 2008.</t>
  </si>
  <si>
    <t xml:space="preserve">For the current quarter under review, the Group recorded an increase in revenue of approximately 45% to RM4.89 million against RM3.38 million achieved in the corresponding quarter of the preceding year due to a marked increase in sales of Competency Power products and implementation fees earned. Sales in the USA and Middle East have also picked up significantly in this quarter.  </t>
  </si>
  <si>
    <t>The Group's PBT for the current quarter decreased by approximately 79% as compared to the immediate preceding quarter due to lower sales achieved and higher operating expenses arising from implementation and test marketing activities for overseas sales. Gross profit margin has dropped from 48% to 39% and administrative expenses increased by approximately 14%. Sales of HRDPower have reduced considerably as the Company is consolidating its position to prepare for the launch of its newer version of HRDPower.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</si>
</sst>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0.00_)"/>
    <numFmt numFmtId="168" formatCode="_-&quot;$&quot;* #,##0_-;\-&quot;$&quot;* #,##0_-;_-&quot;$&quot;* &quot;-&quot;_-;_-@_-"/>
    <numFmt numFmtId="169" formatCode="_-&quot;$&quot;* #,##0.00_-;\-&quot;$&quot;* #,##0.00_-;_-&quot;$&quot;* &quot;-&quot;??_-;_-@_-"/>
    <numFmt numFmtId="170" formatCode="0.0"/>
    <numFmt numFmtId="171" formatCode="_(* #,##0.00_);_(* \(#,##0.00\);_(* &quot;-&quot;_);_(@_)"/>
    <numFmt numFmtId="172" formatCode="0.000"/>
    <numFmt numFmtId="173" formatCode="_(* #,##0.0_);_(* \(#,##0.0\);_(* &quot;-&quot;??_);_(@_)"/>
    <numFmt numFmtId="174" formatCode="[$-C09]dddd\,\ d\ mmmm\ yyyy"/>
    <numFmt numFmtId="175" formatCode="[$-409]h:mm:ss\ AM/PM"/>
    <numFmt numFmtId="176" formatCode="&quot;RM&quot;\ #,##0_);\(&quot;RM&quot;\ #,##0\)"/>
    <numFmt numFmtId="177" formatCode="&quot;RM&quot;\ #,##0_);[Red]\(&quot;RM&quot;\ #,##0\)"/>
    <numFmt numFmtId="178" formatCode="&quot;RM&quot;\ #,##0.00_);\(&quot;RM&quot;\ #,##0.00\)"/>
    <numFmt numFmtId="179" formatCode="&quot;RM&quot;\ #,##0.00_);[Red]\(&quot;RM&quot;\ #,##0.00\)"/>
    <numFmt numFmtId="180" formatCode="_(&quot;RM&quot;\ * #,##0_);_(&quot;RM&quot;\ * \(#,##0\);_(&quot;RM&quot;\ * &quot;-&quot;_);_(@_)"/>
    <numFmt numFmtId="181" formatCode="_(&quot;RM&quot;\ * #,##0.00_);_(&quot;RM&quot;\ * \(#,##0.00\);_(&quot;RM&quot;\ * &quot;-&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09]dddd\,\ mmmm\ dd\,\ yyyy"/>
    <numFmt numFmtId="188" formatCode="0.0%"/>
    <numFmt numFmtId="189" formatCode="_(* #,##0.000_);_(* \(#,##0.000\);_(* &quot;-&quot;??_);_(@_)"/>
    <numFmt numFmtId="190" formatCode="_(* #,##0.0000_);_(* \(#,##0.0000\);_(* &quot;-&quot;??_);_(@_)"/>
    <numFmt numFmtId="191" formatCode="_(* #,##0.00000_);_(* \(#,##0.00000\);_(* &quot;-&quot;??_);_(@_)"/>
  </numFmts>
  <fonts count="47">
    <font>
      <sz val="10"/>
      <name val="Arial"/>
      <family val="2"/>
    </font>
    <font>
      <sz val="11"/>
      <color indexed="8"/>
      <name val="Calibri"/>
      <family val="2"/>
    </font>
    <font>
      <b/>
      <sz val="10"/>
      <name val="Arial"/>
      <family val="2"/>
    </font>
    <font>
      <sz val="12"/>
      <name val="Times New Roman"/>
      <family val="1"/>
    </font>
    <font>
      <sz val="10"/>
      <name val="MS Sans Serif"/>
      <family val="2"/>
    </font>
    <font>
      <sz val="8"/>
      <name val="Arial"/>
      <family val="2"/>
    </font>
    <font>
      <sz val="10"/>
      <name val="Times New Roman"/>
      <family val="1"/>
    </font>
    <font>
      <b/>
      <i/>
      <sz val="16"/>
      <name val="Helv"/>
      <family val="2"/>
    </font>
    <font>
      <i/>
      <sz val="10"/>
      <color indexed="10"/>
      <name val="Arial"/>
      <family val="2"/>
    </font>
    <font>
      <i/>
      <sz val="10"/>
      <name val="Arial"/>
      <family val="2"/>
    </font>
    <font>
      <sz val="9"/>
      <name val="Arial"/>
      <family val="2"/>
    </font>
    <font>
      <b/>
      <i/>
      <u val="single"/>
      <sz val="8"/>
      <name val="Arial"/>
      <family val="2"/>
    </font>
    <font>
      <b/>
      <i/>
      <sz val="8"/>
      <name val="Arial"/>
      <family val="2"/>
    </font>
    <font>
      <sz val="10"/>
      <color indexed="10"/>
      <name val="Arial"/>
      <family val="2"/>
    </font>
    <font>
      <sz val="10"/>
      <color indexed="8"/>
      <name val="Calibri"/>
      <family val="2"/>
    </font>
    <font>
      <u val="single"/>
      <sz val="10"/>
      <color indexed="20"/>
      <name val="Calibri"/>
      <family val="2"/>
    </font>
    <font>
      <u val="single"/>
      <sz val="10"/>
      <color indexed="12"/>
      <name val="Calibri"/>
      <family val="2"/>
    </font>
    <font>
      <b/>
      <sz val="10"/>
      <color indexed="10"/>
      <name val="Arial"/>
      <family val="2"/>
    </font>
    <font>
      <b/>
      <sz val="11"/>
      <name val="Arial"/>
      <family val="2"/>
    </font>
    <font>
      <sz val="10"/>
      <color indexed="8"/>
      <name val="Arial"/>
      <family val="2"/>
    </font>
    <font>
      <b/>
      <sz val="10"/>
      <color indexed="8"/>
      <name val="Arial"/>
      <family val="2"/>
    </font>
    <font>
      <sz val="11"/>
      <name val="Arial"/>
      <family val="2"/>
    </font>
    <font>
      <i/>
      <sz val="8"/>
      <name val="Arial"/>
      <family val="2"/>
    </font>
    <font>
      <b/>
      <sz val="12"/>
      <name val="Arial"/>
      <family val="2"/>
    </font>
    <font>
      <i/>
      <sz val="11"/>
      <name val="Arial"/>
      <family val="2"/>
    </font>
    <font>
      <u val="single"/>
      <sz val="11"/>
      <name val="Arial"/>
      <family val="2"/>
    </font>
    <font>
      <b/>
      <sz val="12"/>
      <color indexed="8"/>
      <name val="Arial"/>
      <family val="2"/>
    </font>
    <font>
      <i/>
      <sz val="9"/>
      <name val="Arial"/>
      <family val="2"/>
    </font>
    <font>
      <b/>
      <u val="single"/>
      <sz val="10"/>
      <name val="Arial"/>
      <family val="2"/>
    </font>
    <font>
      <sz val="5"/>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right/>
      <top/>
      <bottom style="thin"/>
    </border>
    <border>
      <left/>
      <right/>
      <top style="thin"/>
      <bottom style="medium"/>
    </border>
    <border>
      <left/>
      <right/>
      <top style="thin"/>
      <bottom/>
    </border>
    <border>
      <left/>
      <right/>
      <top/>
      <bottom style="double"/>
    </border>
    <border>
      <left style="thin"/>
      <right style="thin"/>
      <top>
        <color indexed="63"/>
      </top>
      <bottom/>
    </border>
    <border>
      <left style="thin"/>
      <right style="thin"/>
      <top/>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4" fillId="0" borderId="0">
      <alignment/>
      <protection/>
    </xf>
    <xf numFmtId="0" fontId="35" fillId="0" borderId="0" applyNumberFormat="0" applyFill="0" applyBorder="0" applyAlignment="0" applyProtection="0"/>
    <xf numFmtId="0" fontId="15" fillId="0" borderId="0" applyNumberFormat="0" applyFill="0" applyBorder="0" applyAlignment="0" applyProtection="0"/>
    <xf numFmtId="0" fontId="36" fillId="4" borderId="0" applyNumberFormat="0" applyBorder="0" applyAlignment="0" applyProtection="0"/>
    <xf numFmtId="38" fontId="5" fillId="2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7" borderId="1" applyNumberFormat="0" applyAlignment="0" applyProtection="0"/>
    <xf numFmtId="10" fontId="5" fillId="22" borderId="6" applyNumberFormat="0" applyBorder="0" applyAlignment="0" applyProtection="0"/>
    <xf numFmtId="0" fontId="0" fillId="0" borderId="0" applyNumberFormat="0" applyFont="0">
      <alignment wrapText="1"/>
      <protection/>
    </xf>
    <xf numFmtId="0" fontId="41" fillId="0" borderId="7" applyNumberFormat="0" applyFill="0" applyAlignment="0" applyProtection="0"/>
    <xf numFmtId="0" fontId="42" fillId="23" borderId="0" applyNumberFormat="0" applyBorder="0" applyAlignment="0" applyProtection="0"/>
    <xf numFmtId="0" fontId="6" fillId="0" borderId="0">
      <alignment/>
      <protection/>
    </xf>
    <xf numFmtId="167" fontId="7" fillId="0" borderId="0">
      <alignment/>
      <protection/>
    </xf>
    <xf numFmtId="0" fontId="14" fillId="0" borderId="0">
      <alignment/>
      <protection/>
    </xf>
    <xf numFmtId="0" fontId="0" fillId="22" borderId="8" applyNumberFormat="0" applyFont="0" applyAlignment="0" applyProtection="0"/>
    <xf numFmtId="0" fontId="43" fillId="20"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164"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cellStyleXfs>
  <cellXfs count="362">
    <xf numFmtId="0" fontId="0" fillId="0" borderId="0" xfId="0" applyAlignment="1">
      <alignment/>
    </xf>
    <xf numFmtId="0" fontId="0" fillId="0" borderId="0" xfId="0" applyAlignment="1">
      <alignment horizontal="center"/>
    </xf>
    <xf numFmtId="0" fontId="2" fillId="0" borderId="0" xfId="0" applyFont="1" applyAlignment="1">
      <alignment/>
    </xf>
    <xf numFmtId="41" fontId="0" fillId="0" borderId="0" xfId="0" applyNumberFormat="1" applyAlignment="1">
      <alignment/>
    </xf>
    <xf numFmtId="41" fontId="0" fillId="0" borderId="0" xfId="0" applyNumberFormat="1" applyBorder="1" applyAlignment="1">
      <alignment/>
    </xf>
    <xf numFmtId="43" fontId="0" fillId="0" borderId="0" xfId="43" applyAlignment="1">
      <alignment/>
    </xf>
    <xf numFmtId="0" fontId="2" fillId="0" borderId="0" xfId="0" applyFont="1" applyAlignment="1">
      <alignment horizontal="center"/>
    </xf>
    <xf numFmtId="166" fontId="0" fillId="0" borderId="0" xfId="43" applyNumberFormat="1" applyAlignment="1">
      <alignment/>
    </xf>
    <xf numFmtId="41" fontId="0" fillId="0" borderId="0" xfId="0" applyNumberFormat="1" applyFill="1" applyAlignment="1">
      <alignment/>
    </xf>
    <xf numFmtId="0" fontId="0" fillId="0" borderId="0" xfId="0" applyFill="1" applyAlignment="1">
      <alignment/>
    </xf>
    <xf numFmtId="166" fontId="0" fillId="0" borderId="0" xfId="43" applyNumberFormat="1" applyFill="1" applyAlignment="1">
      <alignment/>
    </xf>
    <xf numFmtId="0" fontId="0" fillId="0" borderId="0" xfId="0" applyFont="1" applyAlignment="1">
      <alignment/>
    </xf>
    <xf numFmtId="41" fontId="0" fillId="0" borderId="0" xfId="0" applyNumberFormat="1" applyFont="1" applyAlignment="1">
      <alignment/>
    </xf>
    <xf numFmtId="0" fontId="0" fillId="0" borderId="0" xfId="0" applyFont="1" applyAlignment="1">
      <alignment/>
    </xf>
    <xf numFmtId="41" fontId="0" fillId="0" borderId="0" xfId="0" applyNumberFormat="1" applyFont="1" applyAlignment="1">
      <alignment/>
    </xf>
    <xf numFmtId="0" fontId="9" fillId="0" borderId="0" xfId="0" applyFont="1" applyFill="1" applyAlignment="1">
      <alignment/>
    </xf>
    <xf numFmtId="0" fontId="0" fillId="0" borderId="0" xfId="0" applyFont="1" applyFill="1" applyAlignment="1">
      <alignment/>
    </xf>
    <xf numFmtId="171" fontId="0" fillId="0" borderId="0" xfId="0" applyNumberFormat="1" applyAlignment="1">
      <alignment/>
    </xf>
    <xf numFmtId="0" fontId="2" fillId="0" borderId="0" xfId="0" applyFont="1" applyFill="1" applyAlignment="1">
      <alignment/>
    </xf>
    <xf numFmtId="166" fontId="2" fillId="0" borderId="0" xfId="43" applyNumberFormat="1" applyFont="1" applyAlignment="1">
      <alignment/>
    </xf>
    <xf numFmtId="0" fontId="2" fillId="0" borderId="0" xfId="0" applyFont="1" applyBorder="1" applyAlignment="1">
      <alignment horizontal="center"/>
    </xf>
    <xf numFmtId="0" fontId="2" fillId="0" borderId="0" xfId="0" applyFont="1" applyBorder="1" applyAlignment="1">
      <alignment/>
    </xf>
    <xf numFmtId="166" fontId="2" fillId="0" borderId="0" xfId="43" applyNumberFormat="1" applyFont="1" applyFill="1" applyAlignment="1">
      <alignment/>
    </xf>
    <xf numFmtId="0" fontId="2" fillId="0" borderId="11" xfId="0" applyFont="1" applyBorder="1" applyAlignment="1">
      <alignment horizontal="center"/>
    </xf>
    <xf numFmtId="0" fontId="11" fillId="0" borderId="0" xfId="0" applyFont="1" applyAlignment="1">
      <alignment horizontal="center"/>
    </xf>
    <xf numFmtId="41" fontId="0" fillId="0" borderId="0" xfId="0" applyNumberFormat="1" applyFont="1" applyFill="1" applyAlignment="1">
      <alignment/>
    </xf>
    <xf numFmtId="0" fontId="0" fillId="0" borderId="0" xfId="0" applyFont="1" applyFill="1" applyAlignment="1">
      <alignment/>
    </xf>
    <xf numFmtId="166" fontId="0" fillId="0" borderId="0" xfId="43" applyNumberFormat="1" applyFont="1" applyFill="1" applyAlignment="1">
      <alignment/>
    </xf>
    <xf numFmtId="170" fontId="0" fillId="0" borderId="0" xfId="43" applyNumberFormat="1" applyFont="1" applyFill="1" applyAlignment="1">
      <alignment/>
    </xf>
    <xf numFmtId="0" fontId="8" fillId="0" borderId="0" xfId="0" applyFont="1" applyFill="1" applyAlignment="1">
      <alignment/>
    </xf>
    <xf numFmtId="0" fontId="13" fillId="0" borderId="0" xfId="0" applyFont="1" applyAlignment="1">
      <alignment/>
    </xf>
    <xf numFmtId="166" fontId="13" fillId="0" borderId="0" xfId="43" applyNumberFormat="1" applyFont="1" applyAlignment="1">
      <alignment horizontal="center"/>
    </xf>
    <xf numFmtId="166" fontId="13" fillId="0" borderId="0" xfId="43" applyNumberFormat="1" applyFont="1" applyAlignment="1">
      <alignment/>
    </xf>
    <xf numFmtId="0" fontId="13" fillId="0" borderId="0" xfId="0" applyFont="1" applyAlignment="1">
      <alignment horizontal="center"/>
    </xf>
    <xf numFmtId="166" fontId="13" fillId="0" borderId="0" xfId="0" applyNumberFormat="1" applyFont="1" applyAlignment="1">
      <alignment/>
    </xf>
    <xf numFmtId="0" fontId="17" fillId="0" borderId="0" xfId="0" applyFont="1" applyAlignment="1">
      <alignment horizontal="center"/>
    </xf>
    <xf numFmtId="0" fontId="18" fillId="0" borderId="0" xfId="64" applyFont="1" applyFill="1">
      <alignment/>
      <protection/>
    </xf>
    <xf numFmtId="0" fontId="18" fillId="0" borderId="0" xfId="64" applyFont="1">
      <alignment/>
      <protection/>
    </xf>
    <xf numFmtId="166" fontId="0" fillId="0" borderId="0" xfId="43" applyNumberFormat="1" applyFont="1" applyAlignment="1">
      <alignment/>
    </xf>
    <xf numFmtId="166" fontId="2" fillId="0" borderId="0" xfId="0" applyNumberFormat="1" applyFont="1" applyAlignment="1">
      <alignment/>
    </xf>
    <xf numFmtId="166" fontId="2" fillId="0" borderId="0" xfId="0" applyNumberFormat="1" applyFont="1" applyAlignment="1">
      <alignment horizontal="center"/>
    </xf>
    <xf numFmtId="166" fontId="0" fillId="0" borderId="12" xfId="43" applyNumberFormat="1" applyFont="1" applyBorder="1" applyAlignment="1">
      <alignment/>
    </xf>
    <xf numFmtId="0" fontId="19" fillId="0" borderId="0" xfId="0" applyFont="1" applyAlignment="1">
      <alignment/>
    </xf>
    <xf numFmtId="0" fontId="0" fillId="0" borderId="0" xfId="0" applyFont="1" applyAlignment="1">
      <alignment/>
    </xf>
    <xf numFmtId="0" fontId="0" fillId="0" borderId="0" xfId="0" applyFont="1" applyAlignment="1">
      <alignment horizontal="center"/>
    </xf>
    <xf numFmtId="41" fontId="0" fillId="0" borderId="0" xfId="0" applyNumberFormat="1" applyFont="1" applyAlignment="1">
      <alignment/>
    </xf>
    <xf numFmtId="166" fontId="0" fillId="0" borderId="0" xfId="43" applyNumberFormat="1" applyFont="1" applyFill="1" applyAlignment="1">
      <alignment horizontal="center"/>
    </xf>
    <xf numFmtId="41" fontId="0" fillId="0" borderId="0" xfId="0" applyNumberFormat="1" applyFont="1" applyBorder="1" applyAlignment="1">
      <alignment/>
    </xf>
    <xf numFmtId="166" fontId="0" fillId="0" borderId="12" xfId="43" applyNumberFormat="1" applyFont="1" applyFill="1" applyBorder="1" applyAlignment="1">
      <alignment horizontal="center"/>
    </xf>
    <xf numFmtId="0" fontId="0" fillId="0" borderId="0" xfId="0" applyFont="1" applyFill="1" applyAlignment="1">
      <alignment/>
    </xf>
    <xf numFmtId="166" fontId="0" fillId="0" borderId="0" xfId="43" applyNumberFormat="1" applyFont="1" applyFill="1" applyBorder="1" applyAlignment="1">
      <alignment horizontal="center"/>
    </xf>
    <xf numFmtId="41" fontId="0" fillId="0" borderId="0" xfId="0" applyNumberFormat="1" applyFont="1" applyFill="1" applyAlignment="1">
      <alignment/>
    </xf>
    <xf numFmtId="0" fontId="17" fillId="0" borderId="0" xfId="0" applyFont="1" applyAlignment="1">
      <alignment/>
    </xf>
    <xf numFmtId="0" fontId="0" fillId="0" borderId="11" xfId="0" applyFont="1" applyBorder="1" applyAlignment="1">
      <alignment horizontal="center"/>
    </xf>
    <xf numFmtId="0" fontId="0" fillId="0" borderId="0" xfId="0" applyFont="1" applyBorder="1" applyAlignment="1">
      <alignment horizontal="center"/>
    </xf>
    <xf numFmtId="37" fontId="0" fillId="0" borderId="0" xfId="0" applyNumberFormat="1" applyFont="1" applyAlignment="1">
      <alignment/>
    </xf>
    <xf numFmtId="37" fontId="0" fillId="0" borderId="0" xfId="0" applyNumberFormat="1" applyFont="1" applyBorder="1" applyAlignment="1">
      <alignment/>
    </xf>
    <xf numFmtId="37" fontId="0" fillId="0" borderId="0" xfId="0" applyNumberFormat="1" applyFont="1" applyBorder="1" applyAlignment="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41" fontId="0" fillId="0" borderId="0" xfId="43" applyNumberFormat="1" applyFont="1" applyAlignment="1">
      <alignment/>
    </xf>
    <xf numFmtId="37" fontId="0" fillId="0" borderId="12" xfId="0" applyNumberFormat="1" applyFont="1" applyBorder="1" applyAlignment="1">
      <alignment/>
    </xf>
    <xf numFmtId="166" fontId="0" fillId="0" borderId="13" xfId="43" applyNumberFormat="1" applyFont="1" applyBorder="1" applyAlignment="1">
      <alignment/>
    </xf>
    <xf numFmtId="37" fontId="0" fillId="0" borderId="13" xfId="43" applyNumberFormat="1" applyFont="1" applyBorder="1" applyAlignment="1">
      <alignment/>
    </xf>
    <xf numFmtId="49" fontId="0" fillId="0" borderId="0" xfId="0" applyNumberFormat="1" applyFont="1" applyAlignment="1">
      <alignment/>
    </xf>
    <xf numFmtId="0" fontId="0" fillId="0" borderId="0" xfId="0" applyNumberFormat="1" applyFont="1" applyFill="1" applyAlignment="1">
      <alignment/>
    </xf>
    <xf numFmtId="2" fontId="0" fillId="0" borderId="0" xfId="43" applyNumberFormat="1" applyFont="1" applyFill="1" applyAlignment="1">
      <alignment horizontal="center"/>
    </xf>
    <xf numFmtId="0" fontId="0" fillId="0" borderId="0" xfId="0" applyNumberFormat="1" applyFont="1" applyAlignment="1">
      <alignment/>
    </xf>
    <xf numFmtId="2" fontId="0" fillId="0" borderId="0" xfId="43" applyNumberFormat="1" applyFont="1" applyFill="1" applyBorder="1" applyAlignment="1">
      <alignment horizontal="center"/>
    </xf>
    <xf numFmtId="9" fontId="0" fillId="0" borderId="0" xfId="67" applyFont="1" applyAlignment="1">
      <alignment/>
    </xf>
    <xf numFmtId="9" fontId="2" fillId="0" borderId="0" xfId="67" applyFont="1" applyAlignment="1">
      <alignment/>
    </xf>
    <xf numFmtId="9" fontId="0" fillId="0" borderId="0" xfId="67" applyFont="1" applyAlignment="1">
      <alignment/>
    </xf>
    <xf numFmtId="9" fontId="0" fillId="0" borderId="0" xfId="67" applyFont="1" applyAlignment="1">
      <alignment/>
    </xf>
    <xf numFmtId="188" fontId="0" fillId="0" borderId="0" xfId="67" applyNumberFormat="1" applyFont="1" applyAlignment="1">
      <alignment/>
    </xf>
    <xf numFmtId="15" fontId="0" fillId="0" borderId="0" xfId="0" applyNumberFormat="1" applyAlignment="1">
      <alignment horizontal="center"/>
    </xf>
    <xf numFmtId="0" fontId="0" fillId="0" borderId="0" xfId="0" applyAlignment="1" quotePrefix="1">
      <alignment horizontal="center"/>
    </xf>
    <xf numFmtId="12" fontId="0" fillId="0" borderId="0" xfId="0" applyNumberFormat="1" applyAlignment="1">
      <alignment horizontal="center"/>
    </xf>
    <xf numFmtId="41" fontId="0" fillId="0" borderId="0" xfId="0" applyNumberFormat="1" applyAlignment="1">
      <alignment horizontal="left"/>
    </xf>
    <xf numFmtId="9" fontId="0" fillId="0" borderId="0" xfId="67" applyFont="1" applyBorder="1" applyAlignment="1">
      <alignment/>
    </xf>
    <xf numFmtId="0" fontId="18" fillId="0" borderId="0" xfId="64" applyFont="1" applyFill="1" applyAlignment="1">
      <alignment vertical="top"/>
      <protection/>
    </xf>
    <xf numFmtId="188" fontId="0" fillId="0" borderId="0" xfId="67" applyNumberFormat="1" applyFont="1" applyBorder="1" applyAlignment="1">
      <alignment/>
    </xf>
    <xf numFmtId="37" fontId="0" fillId="0" borderId="0" xfId="43" applyNumberFormat="1" applyBorder="1" applyAlignment="1">
      <alignment/>
    </xf>
    <xf numFmtId="37" fontId="0" fillId="0" borderId="0" xfId="43" applyNumberFormat="1" applyFont="1" applyBorder="1" applyAlignment="1">
      <alignment/>
    </xf>
    <xf numFmtId="0" fontId="13" fillId="0" borderId="0" xfId="0" applyFont="1" applyFill="1" applyAlignment="1">
      <alignment/>
    </xf>
    <xf numFmtId="0" fontId="21" fillId="0" borderId="0" xfId="64" applyFont="1" applyFill="1" applyAlignment="1">
      <alignment horizontal="justify" vertical="center" wrapText="1"/>
      <protection/>
    </xf>
    <xf numFmtId="0" fontId="21" fillId="0" borderId="0" xfId="64" applyFont="1" applyAlignment="1">
      <alignment horizontal="justify" vertical="top" wrapText="1"/>
      <protection/>
    </xf>
    <xf numFmtId="0" fontId="21" fillId="0" borderId="0" xfId="64" applyFont="1" applyAlignment="1">
      <alignment horizontal="justify" wrapText="1"/>
      <protection/>
    </xf>
    <xf numFmtId="0" fontId="22" fillId="0" borderId="0" xfId="0" applyFont="1" applyAlignment="1">
      <alignment/>
    </xf>
    <xf numFmtId="0" fontId="5" fillId="0" borderId="0" xfId="0" applyFont="1" applyAlignment="1">
      <alignment/>
    </xf>
    <xf numFmtId="166" fontId="5" fillId="0" borderId="0" xfId="43" applyNumberFormat="1" applyFont="1" applyAlignment="1">
      <alignment/>
    </xf>
    <xf numFmtId="41" fontId="5" fillId="0" borderId="0" xfId="0" applyNumberFormat="1" applyFont="1" applyAlignment="1">
      <alignment/>
    </xf>
    <xf numFmtId="43" fontId="5" fillId="0" borderId="0" xfId="43" applyFont="1" applyAlignment="1">
      <alignment/>
    </xf>
    <xf numFmtId="41" fontId="5" fillId="0" borderId="0" xfId="0" applyNumberFormat="1" applyFont="1" applyFill="1" applyAlignment="1">
      <alignment/>
    </xf>
    <xf numFmtId="41" fontId="5" fillId="0" borderId="0" xfId="0" applyNumberFormat="1" applyFont="1" applyBorder="1" applyAlignment="1">
      <alignment/>
    </xf>
    <xf numFmtId="166"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166" fontId="0" fillId="0" borderId="0" xfId="0" applyNumberFormat="1" applyFont="1" applyAlignment="1">
      <alignment horizontal="center"/>
    </xf>
    <xf numFmtId="49" fontId="2" fillId="0" borderId="11" xfId="0" applyNumberFormat="1" applyFont="1" applyBorder="1" applyAlignment="1">
      <alignment horizontal="center"/>
    </xf>
    <xf numFmtId="0" fontId="0" fillId="0" borderId="0" xfId="0" applyFont="1" applyFill="1" applyBorder="1" applyAlignment="1">
      <alignment/>
    </xf>
    <xf numFmtId="166" fontId="0" fillId="0" borderId="0" xfId="43" applyNumberFormat="1" applyFont="1" applyFill="1" applyAlignment="1">
      <alignment horizontal="center"/>
    </xf>
    <xf numFmtId="166" fontId="0" fillId="0" borderId="0" xfId="43" applyNumberFormat="1" applyFont="1" applyAlignment="1">
      <alignment/>
    </xf>
    <xf numFmtId="43" fontId="0" fillId="0" borderId="0" xfId="43" applyFont="1" applyAlignment="1">
      <alignment/>
    </xf>
    <xf numFmtId="166" fontId="0" fillId="0" borderId="14" xfId="43" applyNumberFormat="1" applyFont="1" applyBorder="1" applyAlignment="1">
      <alignment/>
    </xf>
    <xf numFmtId="166" fontId="0" fillId="0" borderId="12" xfId="43" applyNumberFormat="1" applyFont="1" applyBorder="1" applyAlignment="1">
      <alignment/>
    </xf>
    <xf numFmtId="41" fontId="0" fillId="0" borderId="0" xfId="0" applyNumberFormat="1" applyFont="1" applyBorder="1" applyAlignment="1">
      <alignment/>
    </xf>
    <xf numFmtId="166" fontId="0" fillId="0" borderId="12" xfId="43" applyNumberFormat="1" applyFont="1" applyFill="1" applyBorder="1" applyAlignment="1">
      <alignment horizontal="center"/>
    </xf>
    <xf numFmtId="43" fontId="0" fillId="0" borderId="0" xfId="43" applyFont="1" applyFill="1" applyAlignment="1">
      <alignment/>
    </xf>
    <xf numFmtId="0" fontId="0" fillId="0" borderId="0" xfId="0" applyFont="1" applyBorder="1" applyAlignment="1">
      <alignment/>
    </xf>
    <xf numFmtId="166" fontId="0" fillId="0" borderId="0" xfId="43" applyNumberFormat="1" applyFont="1" applyBorder="1" applyAlignment="1">
      <alignment/>
    </xf>
    <xf numFmtId="166" fontId="0" fillId="0" borderId="15" xfId="43" applyNumberFormat="1" applyFont="1" applyBorder="1" applyAlignment="1">
      <alignment/>
    </xf>
    <xf numFmtId="166" fontId="0" fillId="0" borderId="15" xfId="43" applyNumberFormat="1" applyFont="1" applyFill="1" applyBorder="1" applyAlignment="1">
      <alignment horizontal="center"/>
    </xf>
    <xf numFmtId="166" fontId="0" fillId="0" borderId="0" xfId="43" applyNumberFormat="1" applyFont="1" applyFill="1" applyBorder="1" applyAlignment="1">
      <alignment/>
    </xf>
    <xf numFmtId="166" fontId="0" fillId="0" borderId="0" xfId="43" applyNumberFormat="1" applyFont="1" applyFill="1" applyBorder="1" applyAlignment="1">
      <alignment horizontal="center"/>
    </xf>
    <xf numFmtId="166" fontId="0" fillId="0" borderId="12" xfId="43" applyNumberFormat="1" applyFont="1" applyFill="1" applyBorder="1" applyAlignment="1">
      <alignment/>
    </xf>
    <xf numFmtId="41" fontId="0" fillId="0" borderId="15" xfId="0" applyNumberFormat="1" applyFont="1" applyBorder="1" applyAlignment="1">
      <alignment/>
    </xf>
    <xf numFmtId="171" fontId="0" fillId="0" borderId="0" xfId="0" applyNumberFormat="1" applyFont="1" applyBorder="1" applyAlignment="1">
      <alignment/>
    </xf>
    <xf numFmtId="171" fontId="0" fillId="0" borderId="0" xfId="43" applyNumberFormat="1" applyFont="1" applyFill="1" applyAlignment="1">
      <alignment/>
    </xf>
    <xf numFmtId="171" fontId="0" fillId="0" borderId="15" xfId="0" applyNumberFormat="1" applyFont="1" applyBorder="1" applyAlignment="1">
      <alignment/>
    </xf>
    <xf numFmtId="166" fontId="0" fillId="0" borderId="15" xfId="0" applyNumberFormat="1" applyFont="1" applyBorder="1" applyAlignment="1">
      <alignment/>
    </xf>
    <xf numFmtId="171" fontId="0" fillId="0" borderId="0" xfId="0" applyNumberFormat="1" applyFont="1" applyAlignment="1">
      <alignment/>
    </xf>
    <xf numFmtId="166" fontId="0" fillId="0" borderId="0" xfId="0" applyNumberFormat="1" applyFont="1" applyFill="1" applyAlignment="1">
      <alignment/>
    </xf>
    <xf numFmtId="43" fontId="0" fillId="0" borderId="0" xfId="0" applyNumberFormat="1" applyFont="1" applyFill="1" applyAlignment="1">
      <alignment/>
    </xf>
    <xf numFmtId="41" fontId="0" fillId="0" borderId="14" xfId="0" applyNumberFormat="1" applyFont="1" applyBorder="1" applyAlignment="1">
      <alignment/>
    </xf>
    <xf numFmtId="0" fontId="0" fillId="0" borderId="0" xfId="0" applyFont="1" applyFill="1" applyAlignment="1">
      <alignment horizontal="left" vertical="center" wrapText="1"/>
    </xf>
    <xf numFmtId="166" fontId="0" fillId="0" borderId="0" xfId="43" applyNumberFormat="1" applyFont="1" applyAlignment="1">
      <alignment/>
    </xf>
    <xf numFmtId="166" fontId="23" fillId="0" borderId="0" xfId="43" applyNumberFormat="1" applyFont="1" applyAlignment="1">
      <alignment/>
    </xf>
    <xf numFmtId="166" fontId="0" fillId="0" borderId="0" xfId="43" applyNumberFormat="1" applyFont="1" applyAlignment="1">
      <alignment/>
    </xf>
    <xf numFmtId="166" fontId="0" fillId="0" borderId="0" xfId="43" applyNumberFormat="1" applyFont="1" applyAlignment="1">
      <alignment horizontal="center"/>
    </xf>
    <xf numFmtId="166" fontId="0" fillId="0" borderId="16" xfId="43" applyNumberFormat="1" applyFont="1" applyFill="1" applyBorder="1" applyAlignment="1">
      <alignment horizontal="center"/>
    </xf>
    <xf numFmtId="166" fontId="0" fillId="0" borderId="17" xfId="43" applyNumberFormat="1" applyFont="1" applyFill="1" applyBorder="1" applyAlignment="1">
      <alignment horizontal="center"/>
    </xf>
    <xf numFmtId="166" fontId="0" fillId="0" borderId="18" xfId="43" applyNumberFormat="1" applyFont="1" applyFill="1" applyBorder="1" applyAlignment="1">
      <alignment/>
    </xf>
    <xf numFmtId="166" fontId="0" fillId="0" borderId="13" xfId="43" applyNumberFormat="1" applyFont="1" applyFill="1" applyBorder="1" applyAlignment="1">
      <alignment/>
    </xf>
    <xf numFmtId="166" fontId="0" fillId="0" borderId="11" xfId="43" applyNumberFormat="1" applyFont="1" applyFill="1" applyBorder="1" applyAlignment="1">
      <alignment/>
    </xf>
    <xf numFmtId="166" fontId="0" fillId="0" borderId="11" xfId="43" applyNumberFormat="1" applyFont="1" applyFill="1" applyBorder="1" applyAlignment="1">
      <alignment horizontal="center"/>
    </xf>
    <xf numFmtId="166" fontId="0" fillId="0" borderId="0" xfId="43" applyNumberFormat="1" applyFont="1" applyAlignment="1">
      <alignment horizontal="left"/>
    </xf>
    <xf numFmtId="0" fontId="18" fillId="0" borderId="0" xfId="64" applyFont="1" applyAlignment="1">
      <alignment/>
      <protection/>
    </xf>
    <xf numFmtId="0" fontId="21" fillId="0" borderId="0" xfId="64" applyFont="1">
      <alignment/>
      <protection/>
    </xf>
    <xf numFmtId="0" fontId="21" fillId="0" borderId="0" xfId="64" applyFont="1" applyAlignment="1">
      <alignment vertical="justify" wrapText="1"/>
      <protection/>
    </xf>
    <xf numFmtId="0" fontId="21" fillId="0" borderId="0" xfId="64" applyFont="1" applyAlignment="1">
      <alignment/>
      <protection/>
    </xf>
    <xf numFmtId="0" fontId="18" fillId="0" borderId="0" xfId="64" applyFont="1" applyFill="1" applyAlignment="1">
      <alignment/>
      <protection/>
    </xf>
    <xf numFmtId="0" fontId="21" fillId="0" borderId="0" xfId="64" applyFont="1" applyFill="1">
      <alignment/>
      <protection/>
    </xf>
    <xf numFmtId="0" fontId="18" fillId="0" borderId="0" xfId="64" applyFont="1" applyBorder="1" applyAlignment="1">
      <alignment/>
      <protection/>
    </xf>
    <xf numFmtId="0" fontId="18" fillId="0" borderId="19" xfId="64" applyFont="1" applyBorder="1">
      <alignment/>
      <protection/>
    </xf>
    <xf numFmtId="0" fontId="21" fillId="0" borderId="20" xfId="64" applyFont="1" applyBorder="1">
      <alignment/>
      <protection/>
    </xf>
    <xf numFmtId="0" fontId="21" fillId="0" borderId="0" xfId="64" applyFont="1" applyBorder="1">
      <alignment/>
      <protection/>
    </xf>
    <xf numFmtId="0" fontId="24" fillId="0" borderId="0" xfId="64" applyFont="1" applyBorder="1" applyAlignment="1">
      <alignment horizontal="right"/>
      <protection/>
    </xf>
    <xf numFmtId="0" fontId="24" fillId="0" borderId="21" xfId="64" applyFont="1" applyBorder="1" applyAlignment="1">
      <alignment horizontal="right"/>
      <protection/>
    </xf>
    <xf numFmtId="0" fontId="21" fillId="0" borderId="22" xfId="64" applyFont="1" applyBorder="1">
      <alignment/>
      <protection/>
    </xf>
    <xf numFmtId="166" fontId="21" fillId="0" borderId="0" xfId="43" applyNumberFormat="1" applyFont="1" applyBorder="1" applyAlignment="1">
      <alignment horizontal="right"/>
    </xf>
    <xf numFmtId="4" fontId="21" fillId="0" borderId="0" xfId="64" applyNumberFormat="1" applyFont="1" applyBorder="1">
      <alignment/>
      <protection/>
    </xf>
    <xf numFmtId="4" fontId="21" fillId="0" borderId="21" xfId="64" applyNumberFormat="1" applyFont="1" applyBorder="1">
      <alignment/>
      <protection/>
    </xf>
    <xf numFmtId="0" fontId="21" fillId="0" borderId="23" xfId="64" applyFont="1" applyBorder="1">
      <alignment/>
      <protection/>
    </xf>
    <xf numFmtId="0" fontId="21" fillId="0" borderId="11" xfId="64" applyFont="1" applyBorder="1">
      <alignment/>
      <protection/>
    </xf>
    <xf numFmtId="166" fontId="21" fillId="0" borderId="11" xfId="43" applyNumberFormat="1" applyFont="1" applyBorder="1" applyAlignment="1">
      <alignment horizontal="right"/>
    </xf>
    <xf numFmtId="4" fontId="21" fillId="0" borderId="11" xfId="64" applyNumberFormat="1" applyFont="1" applyBorder="1">
      <alignment/>
      <protection/>
    </xf>
    <xf numFmtId="4" fontId="21" fillId="0" borderId="24" xfId="64" applyNumberFormat="1" applyFont="1" applyBorder="1">
      <alignment/>
      <protection/>
    </xf>
    <xf numFmtId="166" fontId="21" fillId="0" borderId="0" xfId="43" applyNumberFormat="1" applyFont="1" applyAlignment="1">
      <alignment/>
    </xf>
    <xf numFmtId="166" fontId="24" fillId="0" borderId="0" xfId="43" applyNumberFormat="1" applyFont="1" applyBorder="1" applyAlignment="1">
      <alignment horizontal="right"/>
    </xf>
    <xf numFmtId="0" fontId="21" fillId="0" borderId="21" xfId="64" applyFont="1" applyBorder="1">
      <alignment/>
      <protection/>
    </xf>
    <xf numFmtId="166" fontId="21" fillId="0" borderId="0" xfId="43" applyNumberFormat="1" applyFont="1" applyBorder="1" applyAlignment="1">
      <alignment/>
    </xf>
    <xf numFmtId="166" fontId="21" fillId="0" borderId="11" xfId="43" applyNumberFormat="1" applyFont="1" applyBorder="1" applyAlignment="1">
      <alignment/>
    </xf>
    <xf numFmtId="0" fontId="21" fillId="0" borderId="24" xfId="64" applyFont="1" applyBorder="1">
      <alignment/>
      <protection/>
    </xf>
    <xf numFmtId="0" fontId="21" fillId="0" borderId="0" xfId="64" applyFont="1" applyAlignment="1">
      <alignment horizontal="justify" vertical="center" wrapText="1"/>
      <protection/>
    </xf>
    <xf numFmtId="0" fontId="21" fillId="0" borderId="0" xfId="64" applyNumberFormat="1" applyFont="1" applyAlignment="1">
      <alignment wrapText="1"/>
      <protection/>
    </xf>
    <xf numFmtId="0" fontId="21" fillId="0" borderId="0" xfId="64" applyFont="1" applyAlignment="1">
      <alignment horizontal="right"/>
      <protection/>
    </xf>
    <xf numFmtId="0" fontId="18" fillId="0" borderId="0" xfId="64" applyFont="1" applyAlignment="1">
      <alignment horizontal="right"/>
      <protection/>
    </xf>
    <xf numFmtId="0" fontId="21" fillId="0" borderId="0" xfId="64" applyFont="1" applyBorder="1" applyAlignment="1">
      <alignment horizontal="right"/>
      <protection/>
    </xf>
    <xf numFmtId="0" fontId="18" fillId="0" borderId="0" xfId="64" applyFont="1" applyFill="1" applyAlignment="1">
      <alignment horizontal="right"/>
      <protection/>
    </xf>
    <xf numFmtId="0" fontId="21" fillId="0" borderId="0" xfId="64" applyFont="1" applyFill="1" applyAlignment="1">
      <alignment horizontal="right"/>
      <protection/>
    </xf>
    <xf numFmtId="0" fontId="21" fillId="0" borderId="0" xfId="64" applyFont="1" applyAlignment="1">
      <alignment vertical="top" wrapText="1"/>
      <protection/>
    </xf>
    <xf numFmtId="0" fontId="21" fillId="0" borderId="0" xfId="64" applyFont="1" applyFill="1" applyBorder="1">
      <alignment/>
      <protection/>
    </xf>
    <xf numFmtId="0" fontId="18" fillId="0" borderId="11" xfId="64" applyFont="1" applyBorder="1" applyAlignment="1">
      <alignment horizontal="right"/>
      <protection/>
    </xf>
    <xf numFmtId="0" fontId="18" fillId="0" borderId="0" xfId="64" applyFont="1" applyBorder="1" applyAlignment="1">
      <alignment horizontal="right"/>
      <protection/>
    </xf>
    <xf numFmtId="43" fontId="21" fillId="0" borderId="0" xfId="64" applyNumberFormat="1" applyFont="1" applyAlignment="1">
      <alignment horizontal="center"/>
      <protection/>
    </xf>
    <xf numFmtId="0" fontId="21" fillId="24" borderId="0" xfId="64" applyFont="1" applyFill="1">
      <alignment/>
      <protection/>
    </xf>
    <xf numFmtId="0" fontId="21" fillId="0" borderId="0" xfId="64" applyFont="1" applyAlignment="1">
      <alignment wrapText="1"/>
      <protection/>
    </xf>
    <xf numFmtId="14" fontId="21" fillId="0" borderId="0" xfId="64" applyNumberFormat="1" applyFont="1">
      <alignment/>
      <protection/>
    </xf>
    <xf numFmtId="166" fontId="25" fillId="0" borderId="0" xfId="43" applyNumberFormat="1" applyFont="1" applyAlignment="1">
      <alignment/>
    </xf>
    <xf numFmtId="0" fontId="25" fillId="0" borderId="0" xfId="64" applyFont="1">
      <alignment/>
      <protection/>
    </xf>
    <xf numFmtId="3" fontId="21" fillId="0" borderId="0" xfId="64" applyNumberFormat="1" applyFont="1" applyBorder="1">
      <alignment/>
      <protection/>
    </xf>
    <xf numFmtId="3" fontId="21" fillId="0" borderId="0" xfId="64" applyNumberFormat="1" applyFont="1">
      <alignment/>
      <protection/>
    </xf>
    <xf numFmtId="0" fontId="21" fillId="0" borderId="0" xfId="64" applyNumberFormat="1" applyFont="1" applyAlignment="1">
      <alignment horizontal="left" wrapText="1"/>
      <protection/>
    </xf>
    <xf numFmtId="0" fontId="21" fillId="0" borderId="20" xfId="64" applyFont="1" applyBorder="1" applyAlignment="1">
      <alignment horizontal="center"/>
      <protection/>
    </xf>
    <xf numFmtId="166" fontId="0" fillId="0" borderId="0" xfId="43" applyNumberFormat="1" applyFont="1" applyFill="1" applyAlignment="1">
      <alignment/>
    </xf>
    <xf numFmtId="166" fontId="0" fillId="0" borderId="0" xfId="43" applyNumberFormat="1" applyFont="1" applyFill="1" applyAlignment="1">
      <alignment horizontal="left" indent="1"/>
    </xf>
    <xf numFmtId="166" fontId="0" fillId="24" borderId="0" xfId="43" applyNumberFormat="1" applyFont="1" applyFill="1" applyBorder="1" applyAlignment="1">
      <alignment horizontal="center"/>
    </xf>
    <xf numFmtId="0" fontId="10" fillId="0" borderId="0" xfId="0" applyFont="1" applyAlignment="1">
      <alignment horizontal="left" vertical="top"/>
    </xf>
    <xf numFmtId="166" fontId="2" fillId="0" borderId="0" xfId="43" applyNumberFormat="1" applyFont="1" applyFill="1" applyAlignment="1">
      <alignment horizontal="center"/>
    </xf>
    <xf numFmtId="166" fontId="2" fillId="0" borderId="11" xfId="43" applyNumberFormat="1" applyFont="1" applyFill="1" applyBorder="1" applyAlignment="1">
      <alignment horizontal="center"/>
    </xf>
    <xf numFmtId="0" fontId="21" fillId="0" borderId="0" xfId="64" applyFont="1" applyFill="1" applyAlignment="1">
      <alignment horizontal="justify" vertical="top" wrapText="1"/>
      <protection/>
    </xf>
    <xf numFmtId="0" fontId="26" fillId="0" borderId="0" xfId="64" applyFont="1">
      <alignment/>
      <protection/>
    </xf>
    <xf numFmtId="9" fontId="20" fillId="0" borderId="0" xfId="67" applyFont="1" applyAlignment="1">
      <alignment/>
    </xf>
    <xf numFmtId="0" fontId="21" fillId="0" borderId="0" xfId="64" applyFont="1" applyAlignment="1">
      <alignment horizontal="left" vertical="top"/>
      <protection/>
    </xf>
    <xf numFmtId="166" fontId="21" fillId="0" borderId="22" xfId="43" applyNumberFormat="1" applyFont="1" applyFill="1" applyBorder="1" applyAlignment="1">
      <alignment horizontal="right"/>
    </xf>
    <xf numFmtId="166" fontId="21" fillId="0" borderId="0" xfId="43" applyNumberFormat="1" applyFont="1" applyFill="1" applyAlignment="1">
      <alignment/>
    </xf>
    <xf numFmtId="166" fontId="21" fillId="0" borderId="22" xfId="43" applyNumberFormat="1" applyFont="1" applyFill="1" applyBorder="1" applyAlignment="1">
      <alignment/>
    </xf>
    <xf numFmtId="166" fontId="21" fillId="0" borderId="0" xfId="43" applyNumberFormat="1" applyFont="1" applyFill="1" applyBorder="1" applyAlignment="1">
      <alignment/>
    </xf>
    <xf numFmtId="0" fontId="21" fillId="0" borderId="0" xfId="64" applyFont="1" applyFill="1" applyAlignment="1">
      <alignment vertical="top" wrapText="1"/>
      <protection/>
    </xf>
    <xf numFmtId="0" fontId="18" fillId="0" borderId="11" xfId="64" applyFont="1" applyFill="1" applyBorder="1" applyAlignment="1">
      <alignment horizontal="right"/>
      <protection/>
    </xf>
    <xf numFmtId="0" fontId="18" fillId="0" borderId="0" xfId="64" applyFont="1" applyFill="1" applyBorder="1" applyAlignment="1">
      <alignment horizontal="right"/>
      <protection/>
    </xf>
    <xf numFmtId="0" fontId="21" fillId="0" borderId="0" xfId="64" applyNumberFormat="1" applyFont="1" applyFill="1" applyAlignment="1">
      <alignment wrapText="1"/>
      <protection/>
    </xf>
    <xf numFmtId="0" fontId="21" fillId="0" borderId="0" xfId="64" applyFont="1" applyFill="1" applyAlignment="1">
      <alignment horizontal="justify" wrapText="1"/>
      <protection/>
    </xf>
    <xf numFmtId="166" fontId="25" fillId="0" borderId="0" xfId="43" applyNumberFormat="1" applyFont="1" applyFill="1" applyAlignment="1">
      <alignment/>
    </xf>
    <xf numFmtId="3" fontId="21" fillId="0" borderId="0" xfId="64" applyNumberFormat="1" applyFont="1" applyFill="1" applyBorder="1">
      <alignment/>
      <protection/>
    </xf>
    <xf numFmtId="1" fontId="21" fillId="0" borderId="12" xfId="64" applyNumberFormat="1" applyFont="1" applyFill="1" applyBorder="1" applyAlignment="1">
      <alignment horizontal="right"/>
      <protection/>
    </xf>
    <xf numFmtId="1" fontId="21" fillId="0" borderId="12" xfId="64" applyNumberFormat="1" applyFont="1" applyBorder="1" applyAlignment="1">
      <alignment horizontal="right"/>
      <protection/>
    </xf>
    <xf numFmtId="0" fontId="18" fillId="0" borderId="0" xfId="64" applyFont="1" applyFill="1" applyAlignment="1">
      <alignment horizontal="center"/>
      <protection/>
    </xf>
    <xf numFmtId="166" fontId="21" fillId="0" borderId="15" xfId="43" applyNumberFormat="1" applyFont="1" applyBorder="1" applyAlignment="1">
      <alignment/>
    </xf>
    <xf numFmtId="166" fontId="21" fillId="0" borderId="15" xfId="43" applyNumberFormat="1" applyFont="1" applyFill="1" applyBorder="1" applyAlignment="1">
      <alignment/>
    </xf>
    <xf numFmtId="43" fontId="21" fillId="0" borderId="11" xfId="43" applyFont="1" applyBorder="1" applyAlignment="1">
      <alignment/>
    </xf>
    <xf numFmtId="43" fontId="21" fillId="0" borderId="11" xfId="43" applyFont="1" applyFill="1" applyBorder="1" applyAlignment="1">
      <alignment/>
    </xf>
    <xf numFmtId="191" fontId="0" fillId="0" borderId="0" xfId="43" applyNumberFormat="1" applyFont="1" applyBorder="1" applyAlignment="1">
      <alignment/>
    </xf>
    <xf numFmtId="166" fontId="5" fillId="0" borderId="0" xfId="64" applyNumberFormat="1" applyFont="1">
      <alignment/>
      <protection/>
    </xf>
    <xf numFmtId="0" fontId="5" fillId="0" borderId="0" xfId="0" applyFont="1" applyFill="1" applyAlignment="1">
      <alignment horizontal="justify" vertical="center" wrapText="1"/>
    </xf>
    <xf numFmtId="166" fontId="21" fillId="0" borderId="19" xfId="43" applyNumberFormat="1" applyFont="1" applyFill="1" applyBorder="1" applyAlignment="1">
      <alignment horizontal="right"/>
    </xf>
    <xf numFmtId="166" fontId="21" fillId="0" borderId="19" xfId="43" applyNumberFormat="1" applyFont="1" applyFill="1" applyBorder="1" applyAlignment="1">
      <alignment/>
    </xf>
    <xf numFmtId="0" fontId="19" fillId="0" borderId="0" xfId="0" applyFont="1" applyAlignment="1" quotePrefix="1">
      <alignment horizontal="center"/>
    </xf>
    <xf numFmtId="0" fontId="19" fillId="0" borderId="0" xfId="0" applyFont="1" applyAlignment="1">
      <alignment horizontal="center"/>
    </xf>
    <xf numFmtId="0" fontId="19" fillId="0" borderId="0" xfId="0" applyFont="1" applyAlignment="1">
      <alignment/>
    </xf>
    <xf numFmtId="166" fontId="0" fillId="0" borderId="0" xfId="43" applyNumberFormat="1" applyFont="1" applyFill="1" applyAlignment="1">
      <alignment horizontal="right"/>
    </xf>
    <xf numFmtId="41" fontId="0" fillId="0" borderId="14" xfId="0" applyNumberFormat="1" applyFont="1" applyBorder="1" applyAlignment="1">
      <alignment horizontal="right"/>
    </xf>
    <xf numFmtId="166" fontId="0" fillId="0" borderId="15" xfId="43" applyNumberFormat="1" applyFont="1" applyBorder="1" applyAlignment="1">
      <alignment horizontal="right"/>
    </xf>
    <xf numFmtId="0" fontId="21" fillId="0" borderId="0" xfId="64" applyFont="1" applyAlignment="1">
      <alignment horizontal="left" vertical="top" wrapText="1"/>
      <protection/>
    </xf>
    <xf numFmtId="0" fontId="20" fillId="0" borderId="0" xfId="0" applyFont="1" applyAlignment="1">
      <alignment horizontal="center"/>
    </xf>
    <xf numFmtId="166" fontId="19" fillId="0" borderId="0" xfId="43" applyNumberFormat="1" applyFont="1" applyFill="1" applyAlignment="1">
      <alignment/>
    </xf>
    <xf numFmtId="37" fontId="19" fillId="0" borderId="0" xfId="0" applyNumberFormat="1" applyFont="1" applyAlignment="1">
      <alignment/>
    </xf>
    <xf numFmtId="166" fontId="19" fillId="0" borderId="0" xfId="43" applyNumberFormat="1" applyFont="1" applyFill="1" applyBorder="1" applyAlignment="1">
      <alignment horizontal="center"/>
    </xf>
    <xf numFmtId="37" fontId="19" fillId="0" borderId="0" xfId="0" applyNumberFormat="1" applyFont="1" applyBorder="1" applyAlignment="1">
      <alignment/>
    </xf>
    <xf numFmtId="166" fontId="19" fillId="0" borderId="12" xfId="43" applyNumberFormat="1" applyFont="1" applyFill="1" applyBorder="1" applyAlignment="1">
      <alignment horizontal="center"/>
    </xf>
    <xf numFmtId="37" fontId="19" fillId="0" borderId="0" xfId="0" applyNumberFormat="1" applyFont="1" applyBorder="1" applyAlignment="1">
      <alignment horizontal="center"/>
    </xf>
    <xf numFmtId="37" fontId="19" fillId="0" borderId="0" xfId="0" applyNumberFormat="1" applyFont="1" applyFill="1" applyBorder="1" applyAlignment="1">
      <alignment/>
    </xf>
    <xf numFmtId="0" fontId="19" fillId="0" borderId="0" xfId="0" applyFont="1" applyAlignment="1">
      <alignment/>
    </xf>
    <xf numFmtId="0" fontId="18" fillId="0" borderId="25" xfId="64" applyFont="1" applyBorder="1">
      <alignment/>
      <protection/>
    </xf>
    <xf numFmtId="0" fontId="21" fillId="0" borderId="26" xfId="64" applyFont="1" applyBorder="1">
      <alignment/>
      <protection/>
    </xf>
    <xf numFmtId="0" fontId="2" fillId="0" borderId="27" xfId="64" applyFont="1" applyBorder="1" applyAlignment="1">
      <alignment horizontal="center"/>
      <protection/>
    </xf>
    <xf numFmtId="0" fontId="2" fillId="0" borderId="25" xfId="64" applyFont="1" applyBorder="1" applyAlignment="1">
      <alignment horizontal="center"/>
      <protection/>
    </xf>
    <xf numFmtId="0" fontId="2" fillId="0" borderId="21" xfId="64" applyFont="1" applyBorder="1" applyAlignment="1">
      <alignment horizontal="center"/>
      <protection/>
    </xf>
    <xf numFmtId="0" fontId="2" fillId="0" borderId="22" xfId="64" applyFont="1" applyBorder="1" applyAlignment="1">
      <alignment horizontal="center"/>
      <protection/>
    </xf>
    <xf numFmtId="0" fontId="0" fillId="0" borderId="0" xfId="64" applyFont="1" applyBorder="1" applyAlignment="1">
      <alignment horizontal="right"/>
      <protection/>
    </xf>
    <xf numFmtId="0" fontId="0" fillId="0" borderId="22" xfId="64" applyFont="1" applyBorder="1" applyAlignment="1">
      <alignment horizontal="center"/>
      <protection/>
    </xf>
    <xf numFmtId="0" fontId="0" fillId="0" borderId="28" xfId="64" applyFont="1" applyBorder="1" applyAlignment="1">
      <alignment horizontal="center"/>
      <protection/>
    </xf>
    <xf numFmtId="0" fontId="0" fillId="0" borderId="23" xfId="64" applyFont="1" applyBorder="1" applyAlignment="1">
      <alignment horizontal="center"/>
      <protection/>
    </xf>
    <xf numFmtId="0" fontId="0" fillId="0" borderId="11" xfId="64" applyFont="1" applyBorder="1" applyAlignment="1">
      <alignment horizontal="right"/>
      <protection/>
    </xf>
    <xf numFmtId="0" fontId="21" fillId="0" borderId="28" xfId="64" applyFont="1" applyBorder="1">
      <alignment/>
      <protection/>
    </xf>
    <xf numFmtId="0" fontId="0" fillId="0" borderId="22" xfId="64" applyFont="1" applyBorder="1">
      <alignment/>
      <protection/>
    </xf>
    <xf numFmtId="3" fontId="21" fillId="0" borderId="29" xfId="64" applyNumberFormat="1" applyFont="1" applyBorder="1" applyAlignment="1">
      <alignment horizontal="center"/>
      <protection/>
    </xf>
    <xf numFmtId="3" fontId="21" fillId="0" borderId="22" xfId="64" applyNumberFormat="1" applyFont="1" applyBorder="1" applyAlignment="1">
      <alignment horizontal="center"/>
      <protection/>
    </xf>
    <xf numFmtId="3" fontId="21" fillId="0" borderId="22" xfId="64" applyNumberFormat="1" applyFont="1" applyBorder="1" applyAlignment="1" quotePrefix="1">
      <alignment horizontal="center"/>
      <protection/>
    </xf>
    <xf numFmtId="0" fontId="0" fillId="0" borderId="22" xfId="64" applyFont="1" applyBorder="1" applyAlignment="1">
      <alignment vertical="top"/>
      <protection/>
    </xf>
    <xf numFmtId="0" fontId="0" fillId="0" borderId="23" xfId="64" applyFont="1" applyBorder="1">
      <alignment/>
      <protection/>
    </xf>
    <xf numFmtId="3" fontId="21" fillId="0" borderId="30" xfId="64" applyNumberFormat="1" applyFont="1" applyBorder="1" applyAlignment="1">
      <alignment horizontal="center"/>
      <protection/>
    </xf>
    <xf numFmtId="3" fontId="21" fillId="0" borderId="28" xfId="64" applyNumberFormat="1" applyFont="1" applyBorder="1" applyAlignment="1">
      <alignment horizontal="center"/>
      <protection/>
    </xf>
    <xf numFmtId="3" fontId="21" fillId="0" borderId="23" xfId="64" applyNumberFormat="1" applyFont="1" applyBorder="1" applyAlignment="1">
      <alignment horizontal="center"/>
      <protection/>
    </xf>
    <xf numFmtId="0" fontId="0" fillId="0" borderId="19" xfId="64" applyFont="1" applyBorder="1">
      <alignment/>
      <protection/>
    </xf>
    <xf numFmtId="0" fontId="21" fillId="0" borderId="11" xfId="64" applyFont="1" applyBorder="1" applyAlignment="1">
      <alignment horizontal="right"/>
      <protection/>
    </xf>
    <xf numFmtId="0" fontId="0" fillId="6" borderId="0" xfId="0" applyFont="1" applyFill="1" applyAlignment="1">
      <alignment horizontal="center"/>
    </xf>
    <xf numFmtId="41" fontId="0" fillId="6" borderId="0" xfId="0" applyNumberFormat="1" applyFont="1" applyFill="1" applyAlignment="1">
      <alignment/>
    </xf>
    <xf numFmtId="166" fontId="0" fillId="6" borderId="0" xfId="43" applyNumberFormat="1" applyFont="1" applyFill="1" applyAlignment="1">
      <alignment/>
    </xf>
    <xf numFmtId="166" fontId="0" fillId="6" borderId="0" xfId="43" applyNumberFormat="1" applyFont="1" applyFill="1" applyBorder="1" applyAlignment="1">
      <alignment/>
    </xf>
    <xf numFmtId="166" fontId="0" fillId="6" borderId="12" xfId="43" applyNumberFormat="1" applyFont="1" applyFill="1" applyBorder="1" applyAlignment="1">
      <alignment/>
    </xf>
    <xf numFmtId="166" fontId="19" fillId="6" borderId="0" xfId="43" applyNumberFormat="1" applyFont="1" applyFill="1" applyBorder="1" applyAlignment="1">
      <alignment horizontal="center"/>
    </xf>
    <xf numFmtId="41" fontId="0" fillId="6" borderId="0" xfId="43" applyNumberFormat="1" applyFont="1" applyFill="1" applyAlignment="1">
      <alignment/>
    </xf>
    <xf numFmtId="37" fontId="0" fillId="6" borderId="13" xfId="43" applyNumberFormat="1" applyFont="1" applyFill="1" applyBorder="1" applyAlignment="1">
      <alignment/>
    </xf>
    <xf numFmtId="43" fontId="0" fillId="6" borderId="0" xfId="43" applyFont="1" applyFill="1" applyBorder="1" applyAlignment="1">
      <alignment/>
    </xf>
    <xf numFmtId="43" fontId="0" fillId="6" borderId="0" xfId="43" applyFont="1" applyFill="1" applyAlignment="1">
      <alignment/>
    </xf>
    <xf numFmtId="166" fontId="0" fillId="6" borderId="13" xfId="43" applyNumberFormat="1" applyFont="1" applyFill="1" applyBorder="1" applyAlignment="1">
      <alignment/>
    </xf>
    <xf numFmtId="0" fontId="0" fillId="6" borderId="0" xfId="0" applyFont="1" applyFill="1" applyAlignment="1">
      <alignment/>
    </xf>
    <xf numFmtId="2" fontId="0" fillId="6" borderId="0" xfId="0" applyNumberFormat="1" applyFont="1" applyFill="1" applyAlignment="1">
      <alignment horizontal="center"/>
    </xf>
    <xf numFmtId="2" fontId="0" fillId="6" borderId="0" xfId="43" applyNumberFormat="1" applyFont="1" applyFill="1" applyAlignment="1">
      <alignment horizontal="center"/>
    </xf>
    <xf numFmtId="41" fontId="0" fillId="6" borderId="0" xfId="0" applyNumberFormat="1" applyFill="1" applyAlignment="1">
      <alignment/>
    </xf>
    <xf numFmtId="166" fontId="19" fillId="6" borderId="0" xfId="43" applyNumberFormat="1" applyFont="1" applyFill="1" applyAlignment="1">
      <alignment/>
    </xf>
    <xf numFmtId="166" fontId="19" fillId="6" borderId="12" xfId="43" applyNumberFormat="1" applyFont="1" applyFill="1" applyBorder="1" applyAlignment="1">
      <alignment/>
    </xf>
    <xf numFmtId="166" fontId="19" fillId="6" borderId="0" xfId="43" applyNumberFormat="1" applyFont="1" applyFill="1" applyBorder="1" applyAlignment="1">
      <alignment/>
    </xf>
    <xf numFmtId="9" fontId="0" fillId="6" borderId="0" xfId="67" applyFont="1" applyFill="1" applyBorder="1" applyAlignment="1">
      <alignment/>
    </xf>
    <xf numFmtId="9" fontId="0" fillId="6" borderId="0" xfId="67" applyFont="1" applyFill="1" applyAlignment="1">
      <alignment/>
    </xf>
    <xf numFmtId="166" fontId="0" fillId="6" borderId="0" xfId="43" applyNumberFormat="1" applyFill="1" applyAlignment="1">
      <alignment/>
    </xf>
    <xf numFmtId="166" fontId="23" fillId="0" borderId="0" xfId="43" applyNumberFormat="1" applyFont="1" applyBorder="1" applyAlignment="1">
      <alignment/>
    </xf>
    <xf numFmtId="41" fontId="0" fillId="0" borderId="0" xfId="0" applyNumberFormat="1" applyFont="1" applyAlignment="1">
      <alignment horizontal="right"/>
    </xf>
    <xf numFmtId="166" fontId="0" fillId="0" borderId="0" xfId="43" applyNumberFormat="1" applyFont="1" applyAlignment="1">
      <alignment horizontal="right"/>
    </xf>
    <xf numFmtId="166" fontId="0" fillId="0" borderId="0" xfId="43" applyNumberFormat="1" applyFont="1" applyAlignment="1">
      <alignment horizontal="center"/>
    </xf>
    <xf numFmtId="166" fontId="0" fillId="0" borderId="0" xfId="43" applyNumberFormat="1" applyFont="1" applyAlignment="1">
      <alignment horizontal="center"/>
    </xf>
    <xf numFmtId="166" fontId="2" fillId="0" borderId="0" xfId="43" applyNumberFormat="1" applyFont="1" applyAlignment="1">
      <alignment horizontal="center"/>
    </xf>
    <xf numFmtId="166" fontId="19" fillId="0" borderId="0" xfId="43" applyNumberFormat="1" applyFont="1" applyAlignment="1">
      <alignment/>
    </xf>
    <xf numFmtId="0" fontId="27" fillId="0" borderId="22" xfId="64" applyFont="1" applyFill="1" applyBorder="1" applyAlignment="1">
      <alignment horizontal="right"/>
      <protection/>
    </xf>
    <xf numFmtId="0" fontId="28" fillId="0" borderId="22" xfId="64" applyFont="1" applyBorder="1">
      <alignment/>
      <protection/>
    </xf>
    <xf numFmtId="9" fontId="19" fillId="0" borderId="0" xfId="0" applyNumberFormat="1" applyFont="1" applyAlignment="1">
      <alignment wrapText="1"/>
    </xf>
    <xf numFmtId="9" fontId="19" fillId="0" borderId="0" xfId="0" applyNumberFormat="1" applyFont="1" applyFill="1" applyBorder="1" applyAlignment="1">
      <alignment/>
    </xf>
    <xf numFmtId="0" fontId="30" fillId="0" borderId="0" xfId="64" applyFont="1" applyFill="1">
      <alignment/>
      <protection/>
    </xf>
    <xf numFmtId="0" fontId="18" fillId="0" borderId="0" xfId="64" applyFont="1" applyFill="1" applyBorder="1" applyAlignment="1">
      <alignment/>
      <protection/>
    </xf>
    <xf numFmtId="0" fontId="30" fillId="0" borderId="0" xfId="64" applyFont="1" applyFill="1" applyBorder="1">
      <alignment/>
      <protection/>
    </xf>
    <xf numFmtId="41" fontId="0" fillId="0" borderId="14" xfId="0" applyNumberFormat="1" applyFont="1" applyFill="1" applyBorder="1" applyAlignment="1">
      <alignment/>
    </xf>
    <xf numFmtId="41" fontId="0" fillId="0" borderId="15" xfId="0" applyNumberFormat="1" applyFont="1" applyFill="1" applyBorder="1" applyAlignment="1">
      <alignment/>
    </xf>
    <xf numFmtId="166" fontId="5" fillId="0" borderId="0" xfId="43" applyNumberFormat="1" applyFont="1" applyFill="1" applyAlignment="1">
      <alignment/>
    </xf>
    <xf numFmtId="0" fontId="22" fillId="0" borderId="0" xfId="0" applyFont="1" applyFill="1" applyAlignment="1">
      <alignment/>
    </xf>
    <xf numFmtId="0" fontId="5" fillId="0" borderId="0" xfId="0" applyFont="1" applyFill="1" applyAlignment="1">
      <alignment/>
    </xf>
    <xf numFmtId="166" fontId="5" fillId="0" borderId="0" xfId="43" applyNumberFormat="1" applyFont="1" applyFill="1" applyAlignment="1">
      <alignment horizontal="center"/>
    </xf>
    <xf numFmtId="166" fontId="5" fillId="0" borderId="0" xfId="0" applyNumberFormat="1" applyFont="1" applyFill="1" applyAlignment="1">
      <alignment/>
    </xf>
    <xf numFmtId="166" fontId="29" fillId="0" borderId="0" xfId="43" applyNumberFormat="1" applyFont="1" applyFill="1" applyAlignment="1">
      <alignment/>
    </xf>
    <xf numFmtId="166" fontId="29" fillId="0" borderId="0" xfId="43" applyNumberFormat="1" applyFont="1" applyAlignment="1">
      <alignment/>
    </xf>
    <xf numFmtId="0" fontId="0" fillId="0" borderId="0" xfId="0" applyFont="1" applyAlignment="1">
      <alignment/>
    </xf>
    <xf numFmtId="166" fontId="0" fillId="0" borderId="0" xfId="43" applyNumberFormat="1" applyFont="1" applyFill="1" applyAlignment="1">
      <alignment/>
    </xf>
    <xf numFmtId="41" fontId="0" fillId="0" borderId="0" xfId="0" applyNumberFormat="1" applyFont="1" applyAlignment="1">
      <alignment/>
    </xf>
    <xf numFmtId="166" fontId="0" fillId="0" borderId="0" xfId="43" applyNumberFormat="1" applyFont="1" applyFill="1" applyAlignment="1">
      <alignment horizontal="center"/>
    </xf>
    <xf numFmtId="166" fontId="0" fillId="0" borderId="0" xfId="0" applyNumberFormat="1" applyFont="1" applyAlignment="1">
      <alignment/>
    </xf>
    <xf numFmtId="166" fontId="0" fillId="0" borderId="0" xfId="43" applyNumberFormat="1" applyFont="1" applyAlignment="1">
      <alignment/>
    </xf>
    <xf numFmtId="166" fontId="0" fillId="0" borderId="12" xfId="43" applyNumberFormat="1" applyFont="1" applyFill="1" applyBorder="1" applyAlignment="1">
      <alignment/>
    </xf>
    <xf numFmtId="41" fontId="0" fillId="0" borderId="0" xfId="0" applyNumberFormat="1" applyFont="1" applyBorder="1" applyAlignment="1">
      <alignment/>
    </xf>
    <xf numFmtId="166" fontId="0" fillId="0" borderId="12" xfId="43" applyNumberFormat="1" applyFont="1" applyFill="1" applyBorder="1" applyAlignment="1">
      <alignment horizontal="center"/>
    </xf>
    <xf numFmtId="0" fontId="9" fillId="0" borderId="0" xfId="0" applyFont="1" applyAlignment="1">
      <alignment/>
    </xf>
    <xf numFmtId="0" fontId="9" fillId="0" borderId="0" xfId="0" applyFont="1" applyFill="1" applyAlignment="1">
      <alignment vertical="center" wrapText="1"/>
    </xf>
    <xf numFmtId="166" fontId="9" fillId="0" borderId="0" xfId="0" applyNumberFormat="1" applyFont="1" applyFill="1" applyAlignment="1">
      <alignment vertical="center" wrapText="1"/>
    </xf>
    <xf numFmtId="0" fontId="21" fillId="0" borderId="0" xfId="64" applyFont="1" applyFill="1" applyAlignment="1">
      <alignment horizontal="center" vertical="top" wrapText="1"/>
      <protection/>
    </xf>
    <xf numFmtId="0" fontId="21" fillId="0" borderId="0" xfId="64" applyFont="1" applyFill="1" applyAlignment="1">
      <alignment horizontal="left" vertical="top" wrapText="1"/>
      <protection/>
    </xf>
    <xf numFmtId="0" fontId="21" fillId="0" borderId="0" xfId="64" applyFont="1" applyBorder="1" applyAlignment="1">
      <alignment horizontal="justify" vertical="top" wrapText="1"/>
      <protection/>
    </xf>
    <xf numFmtId="49" fontId="2" fillId="6" borderId="11" xfId="0" applyNumberFormat="1" applyFont="1" applyFill="1" applyBorder="1" applyAlignment="1">
      <alignment horizontal="center"/>
    </xf>
    <xf numFmtId="43" fontId="0" fillId="0" borderId="0" xfId="43" applyFont="1" applyAlignment="1">
      <alignment horizontal="left"/>
    </xf>
    <xf numFmtId="43" fontId="0" fillId="0" borderId="0" xfId="43" applyFont="1" applyAlignment="1">
      <alignment/>
    </xf>
    <xf numFmtId="43" fontId="0" fillId="0" borderId="0" xfId="43" applyFont="1" applyFill="1" applyAlignment="1">
      <alignment/>
    </xf>
    <xf numFmtId="0" fontId="0" fillId="0" borderId="0" xfId="0" applyFont="1" applyAlignment="1" quotePrefix="1">
      <alignment/>
    </xf>
    <xf numFmtId="166" fontId="0" fillId="0" borderId="0" xfId="0" applyNumberFormat="1" applyFont="1" applyAlignment="1">
      <alignment/>
    </xf>
    <xf numFmtId="166" fontId="0" fillId="0" borderId="12" xfId="43" applyNumberFormat="1" applyFont="1" applyFill="1" applyBorder="1" applyAlignment="1">
      <alignment/>
    </xf>
    <xf numFmtId="166" fontId="0" fillId="0" borderId="16" xfId="43" applyNumberFormat="1" applyFont="1" applyFill="1" applyBorder="1" applyAlignment="1">
      <alignment/>
    </xf>
    <xf numFmtId="166" fontId="0" fillId="0" borderId="17" xfId="43" applyNumberFormat="1" applyFont="1" applyFill="1" applyBorder="1" applyAlignment="1">
      <alignment/>
    </xf>
    <xf numFmtId="166" fontId="0" fillId="0" borderId="18" xfId="43" applyNumberFormat="1" applyFont="1" applyFill="1" applyBorder="1" applyAlignment="1">
      <alignment/>
    </xf>
    <xf numFmtId="166" fontId="0" fillId="0" borderId="0" xfId="43" applyNumberFormat="1" applyFont="1" applyFill="1" applyBorder="1" applyAlignment="1">
      <alignment/>
    </xf>
    <xf numFmtId="0" fontId="21" fillId="0" borderId="0" xfId="64" applyFont="1" applyFill="1" applyAlignment="1">
      <alignment/>
      <protection/>
    </xf>
    <xf numFmtId="0" fontId="21" fillId="0" borderId="0" xfId="64" applyFont="1" applyFill="1" applyBorder="1" applyAlignment="1">
      <alignment horizontal="justify" vertical="top" wrapText="1"/>
      <protection/>
    </xf>
    <xf numFmtId="0" fontId="21" fillId="0" borderId="0" xfId="64" applyFont="1" applyFill="1" applyBorder="1" applyAlignment="1">
      <alignment horizontal="left" vertical="top" wrapText="1"/>
      <protection/>
    </xf>
    <xf numFmtId="0" fontId="2" fillId="0" borderId="26" xfId="64" applyFont="1" applyBorder="1" applyAlignment="1">
      <alignment horizontal="center"/>
      <protection/>
    </xf>
    <xf numFmtId="0" fontId="2" fillId="0" borderId="27" xfId="64" applyFont="1" applyBorder="1" applyAlignment="1">
      <alignment horizontal="center"/>
      <protection/>
    </xf>
    <xf numFmtId="166" fontId="21" fillId="0" borderId="15" xfId="43" applyNumberFormat="1" applyFont="1" applyBorder="1" applyAlignment="1">
      <alignment horizontal="center"/>
    </xf>
    <xf numFmtId="0" fontId="21" fillId="0" borderId="0" xfId="64" applyFont="1" applyAlignment="1">
      <alignment horizontal="justify" vertical="top" wrapText="1"/>
      <protection/>
    </xf>
    <xf numFmtId="166" fontId="21" fillId="0" borderId="0" xfId="43" applyNumberFormat="1" applyFont="1" applyAlignment="1">
      <alignment horizontal="center"/>
    </xf>
    <xf numFmtId="0" fontId="20" fillId="0" borderId="0" xfId="0" applyFont="1" applyAlignment="1">
      <alignment horizontal="center"/>
    </xf>
    <xf numFmtId="0" fontId="2" fillId="0" borderId="0" xfId="0" applyFont="1" applyAlignment="1">
      <alignment horizontal="center"/>
    </xf>
    <xf numFmtId="0" fontId="10" fillId="0" borderId="0" xfId="0" applyFont="1" applyAlignment="1">
      <alignment horizontal="left" vertical="top"/>
    </xf>
    <xf numFmtId="0" fontId="5" fillId="0" borderId="0" xfId="0" applyFont="1" applyFill="1" applyAlignment="1">
      <alignment horizontal="justify" wrapText="1"/>
    </xf>
    <xf numFmtId="0" fontId="0" fillId="0" borderId="0" xfId="0" applyFont="1" applyAlignment="1">
      <alignment horizontal="left" vertical="top"/>
    </xf>
    <xf numFmtId="0" fontId="9" fillId="0" borderId="0" xfId="0" applyFont="1" applyFill="1" applyAlignment="1">
      <alignment horizontal="justify" vertical="center" wrapText="1"/>
    </xf>
    <xf numFmtId="0" fontId="5" fillId="0" borderId="0" xfId="0" applyFont="1" applyFill="1" applyAlignment="1">
      <alignment horizontal="justify" vertical="center" wrapText="1"/>
    </xf>
    <xf numFmtId="0" fontId="11" fillId="0" borderId="0" xfId="0" applyFont="1" applyAlignment="1">
      <alignment horizontal="center"/>
    </xf>
    <xf numFmtId="0" fontId="12" fillId="0" borderId="0" xfId="0" applyFont="1" applyAlignment="1">
      <alignment horizontal="center"/>
    </xf>
    <xf numFmtId="0" fontId="5" fillId="0" borderId="0" xfId="0" applyFont="1" applyFill="1" applyAlignment="1">
      <alignment horizontal="left" vertical="center" wrapText="1"/>
    </xf>
    <xf numFmtId="0" fontId="21" fillId="0" borderId="0" xfId="64" applyFont="1" applyFill="1" applyAlignment="1">
      <alignment horizontal="left" vertical="top" wrapText="1"/>
      <protection/>
    </xf>
    <xf numFmtId="0" fontId="21" fillId="0" borderId="0" xfId="64" applyFont="1" applyAlignment="1">
      <alignment horizontal="justify" wrapText="1"/>
      <protection/>
    </xf>
    <xf numFmtId="0" fontId="21" fillId="0" borderId="0" xfId="64" applyFont="1" applyFill="1" applyAlignment="1">
      <alignment horizontal="justify" vertical="top" wrapText="1"/>
      <protection/>
    </xf>
    <xf numFmtId="0" fontId="21" fillId="0" borderId="0" xfId="64" applyFont="1" applyBorder="1" applyAlignment="1">
      <alignment horizontal="justify" wrapText="1"/>
      <protection/>
    </xf>
    <xf numFmtId="0" fontId="18" fillId="0" borderId="0" xfId="64" applyFont="1" applyBorder="1" applyAlignment="1">
      <alignment horizontal="center"/>
      <protection/>
    </xf>
    <xf numFmtId="0" fontId="18" fillId="0" borderId="0" xfId="64" applyFont="1" applyBorder="1" applyAlignment="1">
      <alignment horizontal="right"/>
      <protection/>
    </xf>
    <xf numFmtId="49" fontId="21" fillId="0" borderId="22" xfId="64" applyNumberFormat="1" applyFont="1" applyBorder="1" applyAlignment="1">
      <alignment horizontal="center"/>
      <protection/>
    </xf>
    <xf numFmtId="49" fontId="21" fillId="0" borderId="0" xfId="64" applyNumberFormat="1" applyFont="1" applyBorder="1" applyAlignment="1">
      <alignment horizontal="center"/>
      <protection/>
    </xf>
    <xf numFmtId="49" fontId="21" fillId="0" borderId="21" xfId="64" applyNumberFormat="1" applyFont="1" applyBorder="1" applyAlignment="1">
      <alignment horizontal="center"/>
      <protection/>
    </xf>
    <xf numFmtId="0" fontId="2" fillId="0" borderId="25" xfId="64" applyFont="1" applyBorder="1" applyAlignment="1">
      <alignment horizontal="center"/>
      <protection/>
    </xf>
    <xf numFmtId="0" fontId="21" fillId="0" borderId="0" xfId="64" applyFont="1" applyAlignment="1">
      <alignment horizontal="left" vertical="top" wrapText="1"/>
      <protection/>
    </xf>
    <xf numFmtId="0" fontId="0" fillId="0" borderId="19" xfId="64" applyFont="1" applyBorder="1" applyAlignment="1">
      <alignment horizontal="center"/>
      <protection/>
    </xf>
    <xf numFmtId="0" fontId="0" fillId="0" borderId="24" xfId="64" applyFont="1" applyBorder="1" applyAlignment="1">
      <alignment horizontal="center"/>
      <protection/>
    </xf>
    <xf numFmtId="0" fontId="18" fillId="0" borderId="0" xfId="64" applyFont="1" applyFill="1" applyAlignment="1">
      <alignment horizontal="justify" wrapText="1"/>
      <protection/>
    </xf>
    <xf numFmtId="0" fontId="21" fillId="0" borderId="0" xfId="64" applyFont="1" applyFill="1" applyAlignment="1">
      <alignment vertical="top" wrapText="1"/>
      <protection/>
    </xf>
    <xf numFmtId="0" fontId="21" fillId="0" borderId="0" xfId="64" applyFont="1" applyFill="1" applyBorder="1" applyAlignment="1">
      <alignment horizontal="left" vertical="top" wrapText="1"/>
      <protection/>
    </xf>
    <xf numFmtId="0" fontId="21" fillId="0" borderId="0" xfId="64" applyFont="1" applyAlignment="1">
      <alignment horizontal="justify" vertical="top"/>
      <protection/>
    </xf>
    <xf numFmtId="0" fontId="18" fillId="0" borderId="0" xfId="64" applyFont="1" applyAlignment="1">
      <alignment horizontal="justify" wrapText="1"/>
      <protection/>
    </xf>
  </cellXfs>
  <cellStyles count="6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ollowed Hyperlink" xfId="49"/>
    <cellStyle name="Good" xfId="50"/>
    <cellStyle name="Grey" xfId="51"/>
    <cellStyle name="Heading 1" xfId="52"/>
    <cellStyle name="Heading 2" xfId="53"/>
    <cellStyle name="Heading 3" xfId="54"/>
    <cellStyle name="Heading 4" xfId="55"/>
    <cellStyle name="Hyperlink" xfId="56"/>
    <cellStyle name="Input" xfId="57"/>
    <cellStyle name="Input [yellow]" xfId="58"/>
    <cellStyle name="ken" xfId="59"/>
    <cellStyle name="Linked Cell" xfId="60"/>
    <cellStyle name="Neutral" xfId="61"/>
    <cellStyle name="New Times Roman" xfId="62"/>
    <cellStyle name="Normal - Style1" xfId="63"/>
    <cellStyle name="Normal_Q2_2007_notes A  B-23ug-rl comments (1) "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4</xdr:col>
      <xdr:colOff>152400</xdr:colOff>
      <xdr:row>0</xdr:row>
      <xdr:rowOff>885825</xdr:rowOff>
    </xdr:to>
    <xdr:pic>
      <xdr:nvPicPr>
        <xdr:cNvPr id="1" name="Picture 1" descr="smr berhad"/>
        <xdr:cNvPicPr preferRelativeResize="1">
          <a:picLocks noChangeAspect="1"/>
        </xdr:cNvPicPr>
      </xdr:nvPicPr>
      <xdr:blipFill>
        <a:blip r:embed="rId1"/>
        <a:stretch>
          <a:fillRect/>
        </a:stretch>
      </xdr:blipFill>
      <xdr:spPr>
        <a:xfrm>
          <a:off x="9525" y="9525"/>
          <a:ext cx="46767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3</xdr:col>
      <xdr:colOff>1162050</xdr:colOff>
      <xdr:row>1</xdr:row>
      <xdr:rowOff>19050</xdr:rowOff>
    </xdr:to>
    <xdr:pic>
      <xdr:nvPicPr>
        <xdr:cNvPr id="1" name="Picture 2" descr="smr berhad"/>
        <xdr:cNvPicPr preferRelativeResize="1">
          <a:picLocks noChangeAspect="1"/>
        </xdr:cNvPicPr>
      </xdr:nvPicPr>
      <xdr:blipFill>
        <a:blip r:embed="rId1"/>
        <a:stretch>
          <a:fillRect/>
        </a:stretch>
      </xdr:blipFill>
      <xdr:spPr>
        <a:xfrm>
          <a:off x="0" y="57150"/>
          <a:ext cx="45053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381000</xdr:colOff>
      <xdr:row>0</xdr:row>
      <xdr:rowOff>876300</xdr:rowOff>
    </xdr:to>
    <xdr:pic>
      <xdr:nvPicPr>
        <xdr:cNvPr id="1" name="Picture 2" descr="smr berhad"/>
        <xdr:cNvPicPr preferRelativeResize="1">
          <a:picLocks noChangeAspect="1"/>
        </xdr:cNvPicPr>
      </xdr:nvPicPr>
      <xdr:blipFill>
        <a:blip r:embed="rId1"/>
        <a:stretch>
          <a:fillRect/>
        </a:stretch>
      </xdr:blipFill>
      <xdr:spPr>
        <a:xfrm>
          <a:off x="0" y="0"/>
          <a:ext cx="45053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0</xdr:row>
      <xdr:rowOff>904875</xdr:rowOff>
    </xdr:to>
    <xdr:pic>
      <xdr:nvPicPr>
        <xdr:cNvPr id="1" name="Picture 1" descr="smr berhad"/>
        <xdr:cNvPicPr preferRelativeResize="1">
          <a:picLocks noChangeAspect="1"/>
        </xdr:cNvPicPr>
      </xdr:nvPicPr>
      <xdr:blipFill>
        <a:blip r:embed="rId1"/>
        <a:stretch>
          <a:fillRect/>
        </a:stretch>
      </xdr:blipFill>
      <xdr:spPr>
        <a:xfrm>
          <a:off x="0" y="0"/>
          <a:ext cx="4676775"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28575</xdr:rowOff>
    </xdr:from>
    <xdr:to>
      <xdr:col>5</xdr:col>
      <xdr:colOff>76200</xdr:colOff>
      <xdr:row>4</xdr:row>
      <xdr:rowOff>0</xdr:rowOff>
    </xdr:to>
    <xdr:pic>
      <xdr:nvPicPr>
        <xdr:cNvPr id="1" name="Picture 1" descr="smr berhad"/>
        <xdr:cNvPicPr preferRelativeResize="1">
          <a:picLocks noChangeAspect="1"/>
        </xdr:cNvPicPr>
      </xdr:nvPicPr>
      <xdr:blipFill>
        <a:blip r:embed="rId1"/>
        <a:stretch>
          <a:fillRect/>
        </a:stretch>
      </xdr:blipFill>
      <xdr:spPr>
        <a:xfrm>
          <a:off x="381000" y="28575"/>
          <a:ext cx="33528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iewchenchua\Desktop\Assignments\Svedala%20(M)\awps\Assignments\Svedala%20(M)\Assignments\Svedala%20(M)\FA\fm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ws07\accounts\report\indi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ice"/>
      <sheetName val="MV"/>
      <sheetName val="Workshop"/>
      <sheetName val="Signage"/>
      <sheetName val="Renovation"/>
      <sheetName val="Computer"/>
      <sheetName val="F&amp;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
    </sheetNames>
    <sheetDataSet>
      <sheetData sheetId="0">
        <row r="31">
          <cell r="B31" t="str">
            <v>BIMB SECURITIES SDN BHD (290163-X)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531"/>
  <sheetViews>
    <sheetView view="pageBreakPreview" zoomScale="90" zoomScaleSheetLayoutView="90" zoomScalePageLayoutView="0" workbookViewId="0" topLeftCell="A43">
      <selection activeCell="F5" sqref="F5"/>
    </sheetView>
  </sheetViews>
  <sheetFormatPr defaultColWidth="9.140625" defaultRowHeight="12.75"/>
  <cols>
    <col min="1" max="1" width="40.140625" style="0" customWidth="1"/>
    <col min="2" max="2" width="10.28125" style="11" customWidth="1"/>
    <col min="3" max="3" width="1.8515625" style="0" customWidth="1"/>
    <col min="4" max="4" width="15.7109375" style="0" customWidth="1"/>
    <col min="5" max="5" width="5.7109375" style="0" customWidth="1"/>
    <col min="6" max="6" width="15.7109375" style="0" customWidth="1"/>
    <col min="7" max="7" width="5.57421875" style="0" customWidth="1"/>
    <col min="8" max="8" width="15.7109375" style="0" customWidth="1"/>
    <col min="9" max="9" width="5.00390625" style="0" customWidth="1"/>
    <col min="10" max="10" width="15.7109375" style="0" customWidth="1"/>
    <col min="11" max="11" width="7.8515625" style="0" customWidth="1"/>
    <col min="12" max="12" width="12.421875" style="69" customWidth="1"/>
    <col min="13" max="13" width="13.7109375" style="0" customWidth="1"/>
    <col min="15" max="15" width="11.00390625" style="0" customWidth="1"/>
    <col min="16" max="16" width="11.7109375" style="0" bestFit="1" customWidth="1"/>
    <col min="17" max="17" width="11.00390625" style="0" customWidth="1"/>
  </cols>
  <sheetData>
    <row r="1" ht="77.25" customHeight="1">
      <c r="A1" s="2"/>
    </row>
    <row r="2" spans="1:4" ht="15.75" customHeight="1">
      <c r="A2" s="336" t="s">
        <v>89</v>
      </c>
      <c r="B2" s="336"/>
      <c r="C2" s="336"/>
      <c r="D2" s="336"/>
    </row>
    <row r="3" spans="1:12" s="2" customFormat="1" ht="15.75" customHeight="1">
      <c r="A3" s="2" t="s">
        <v>239</v>
      </c>
      <c r="L3" s="70"/>
    </row>
    <row r="4" spans="1:12" s="2" customFormat="1" ht="15.75" customHeight="1">
      <c r="A4" s="18" t="s">
        <v>53</v>
      </c>
      <c r="L4" s="70"/>
    </row>
    <row r="5" spans="1:10" ht="12.75">
      <c r="A5" s="38"/>
      <c r="B5" s="43"/>
      <c r="C5" s="43"/>
      <c r="D5" s="43"/>
      <c r="E5" s="43"/>
      <c r="F5" s="43"/>
      <c r="G5" s="43"/>
      <c r="H5" s="43"/>
      <c r="I5" s="43"/>
      <c r="J5" s="43"/>
    </row>
    <row r="6" spans="1:10" ht="12.75">
      <c r="A6" s="52"/>
      <c r="B6" s="52"/>
      <c r="C6" s="30"/>
      <c r="D6" s="43"/>
      <c r="E6" s="43"/>
      <c r="F6" s="43"/>
      <c r="G6" s="43"/>
      <c r="H6" s="43"/>
      <c r="I6" s="43"/>
      <c r="J6" s="43"/>
    </row>
    <row r="7" spans="1:10" ht="12.75">
      <c r="A7" s="52"/>
      <c r="B7" s="35"/>
      <c r="C7" s="44"/>
      <c r="D7" s="334" t="s">
        <v>23</v>
      </c>
      <c r="E7" s="334"/>
      <c r="F7" s="334"/>
      <c r="G7" s="6"/>
      <c r="H7" s="335" t="s">
        <v>24</v>
      </c>
      <c r="I7" s="335"/>
      <c r="J7" s="335"/>
    </row>
    <row r="8" spans="1:10" ht="6" customHeight="1">
      <c r="A8" s="52"/>
      <c r="B8" s="35"/>
      <c r="C8" s="44"/>
      <c r="D8" s="224"/>
      <c r="E8" s="224"/>
      <c r="F8" s="224"/>
      <c r="G8" s="6"/>
      <c r="H8" s="6"/>
      <c r="I8" s="6"/>
      <c r="J8" s="6"/>
    </row>
    <row r="9" spans="1:10" ht="12.75">
      <c r="A9" s="52"/>
      <c r="B9" s="44"/>
      <c r="C9" s="44"/>
      <c r="D9" s="335" t="s">
        <v>55</v>
      </c>
      <c r="E9" s="335"/>
      <c r="F9" s="335"/>
      <c r="G9" s="6"/>
      <c r="H9" s="335" t="s">
        <v>55</v>
      </c>
      <c r="I9" s="335"/>
      <c r="J9" s="335"/>
    </row>
    <row r="10" spans="1:17" ht="13.5" thickBot="1">
      <c r="A10" s="43"/>
      <c r="B10" s="53" t="s">
        <v>20</v>
      </c>
      <c r="C10" s="54"/>
      <c r="D10" s="315" t="s">
        <v>249</v>
      </c>
      <c r="E10" s="6"/>
      <c r="F10" s="98" t="s">
        <v>273</v>
      </c>
      <c r="G10" s="6"/>
      <c r="H10" s="315" t="s">
        <v>249</v>
      </c>
      <c r="I10" s="6"/>
      <c r="J10" s="98" t="s">
        <v>273</v>
      </c>
      <c r="K10" s="217"/>
      <c r="P10" s="35"/>
      <c r="Q10" s="75"/>
    </row>
    <row r="11" spans="1:17" ht="12.75">
      <c r="A11" s="43"/>
      <c r="B11" s="44"/>
      <c r="C11" s="44"/>
      <c r="D11" s="256" t="s">
        <v>21</v>
      </c>
      <c r="E11" s="44"/>
      <c r="F11" s="44" t="s">
        <v>21</v>
      </c>
      <c r="G11" s="44"/>
      <c r="H11" s="256" t="s">
        <v>21</v>
      </c>
      <c r="I11" s="44"/>
      <c r="J11" s="44" t="s">
        <v>21</v>
      </c>
      <c r="K11" s="1"/>
      <c r="M11" s="1"/>
      <c r="P11" s="74"/>
      <c r="Q11" s="1"/>
    </row>
    <row r="12" spans="1:18" ht="12.75">
      <c r="A12" s="43"/>
      <c r="B12" s="38"/>
      <c r="C12" s="43"/>
      <c r="D12" s="257"/>
      <c r="E12" s="45"/>
      <c r="F12" s="45"/>
      <c r="G12" s="45"/>
      <c r="H12" s="257"/>
      <c r="I12" s="45"/>
      <c r="J12" s="45"/>
      <c r="K12" s="3"/>
      <c r="M12" s="3"/>
      <c r="N12" s="3"/>
      <c r="O12" s="3"/>
      <c r="P12" s="74"/>
      <c r="Q12" s="76"/>
      <c r="R12" s="3"/>
    </row>
    <row r="13" spans="1:18" ht="12.75">
      <c r="A13" s="43" t="s">
        <v>25</v>
      </c>
      <c r="B13" s="31"/>
      <c r="C13" s="44"/>
      <c r="D13" s="271">
        <f>+H13</f>
        <v>4893112</v>
      </c>
      <c r="E13" s="226"/>
      <c r="F13" s="227">
        <f>+J13</f>
        <v>3377762</v>
      </c>
      <c r="G13" s="55"/>
      <c r="H13" s="258">
        <v>4893112</v>
      </c>
      <c r="I13" s="55"/>
      <c r="J13" s="50">
        <v>3377762</v>
      </c>
      <c r="K13" s="192"/>
      <c r="L13" s="73"/>
      <c r="M13" s="3"/>
      <c r="N13" s="73"/>
      <c r="O13" s="3"/>
      <c r="P13" s="3"/>
      <c r="Q13" s="3"/>
      <c r="R13" s="69"/>
    </row>
    <row r="14" spans="1:18" ht="12.75">
      <c r="A14" s="43"/>
      <c r="B14" s="32"/>
      <c r="C14" s="43"/>
      <c r="D14" s="271"/>
      <c r="E14" s="226"/>
      <c r="F14" s="228"/>
      <c r="G14" s="55"/>
      <c r="H14" s="259"/>
      <c r="I14" s="55"/>
      <c r="J14" s="56"/>
      <c r="K14" s="3"/>
      <c r="L14" s="73"/>
      <c r="M14" s="3"/>
      <c r="N14" s="73"/>
      <c r="O14" s="3"/>
      <c r="P14" s="3"/>
      <c r="Q14" s="3"/>
      <c r="R14" s="3"/>
    </row>
    <row r="15" spans="1:18" ht="12.75">
      <c r="A15" s="43" t="s">
        <v>26</v>
      </c>
      <c r="B15" s="32"/>
      <c r="C15" s="43"/>
      <c r="D15" s="272">
        <f>+H15</f>
        <v>-3005869</v>
      </c>
      <c r="E15" s="226"/>
      <c r="F15" s="229">
        <f>+J15</f>
        <v>-930017</v>
      </c>
      <c r="G15" s="55"/>
      <c r="H15" s="260">
        <v>-3005869</v>
      </c>
      <c r="I15" s="55"/>
      <c r="J15" s="48">
        <v>-930017</v>
      </c>
      <c r="K15" s="192"/>
      <c r="L15" s="73"/>
      <c r="M15" s="3"/>
      <c r="N15" s="73"/>
      <c r="O15" s="3"/>
      <c r="P15" s="3"/>
      <c r="Q15" s="3"/>
      <c r="R15" s="69"/>
    </row>
    <row r="16" spans="1:18" ht="12.75">
      <c r="A16" s="43"/>
      <c r="B16" s="32"/>
      <c r="C16" s="43"/>
      <c r="D16" s="271"/>
      <c r="E16" s="226"/>
      <c r="F16" s="228"/>
      <c r="G16" s="55"/>
      <c r="H16" s="258"/>
      <c r="I16" s="55"/>
      <c r="J16" s="56"/>
      <c r="K16" s="3"/>
      <c r="L16" s="73"/>
      <c r="M16" s="3"/>
      <c r="N16" s="73"/>
      <c r="O16" s="3"/>
      <c r="P16" s="3"/>
      <c r="Q16" s="3"/>
      <c r="R16" s="3"/>
    </row>
    <row r="17" spans="1:18" ht="12.75">
      <c r="A17" s="43" t="s">
        <v>27</v>
      </c>
      <c r="B17" s="32"/>
      <c r="C17" s="43"/>
      <c r="D17" s="271">
        <f>+D13+D15</f>
        <v>1887243</v>
      </c>
      <c r="E17" s="286"/>
      <c r="F17" s="226">
        <f>+F13+F15</f>
        <v>2447745</v>
      </c>
      <c r="G17" s="286"/>
      <c r="H17" s="258">
        <f>+H13+H15</f>
        <v>1887243</v>
      </c>
      <c r="I17" s="55"/>
      <c r="J17" s="45">
        <f>+J13+J15</f>
        <v>2447745</v>
      </c>
      <c r="K17" s="192"/>
      <c r="L17" s="73"/>
      <c r="M17" s="3"/>
      <c r="N17" s="73"/>
      <c r="O17" s="3"/>
      <c r="P17" s="3"/>
      <c r="Q17" s="3"/>
      <c r="R17" s="69"/>
    </row>
    <row r="18" spans="1:18" ht="12.75">
      <c r="A18" s="43"/>
      <c r="B18" s="32"/>
      <c r="C18" s="43"/>
      <c r="D18" s="271"/>
      <c r="E18" s="226"/>
      <c r="F18" s="230"/>
      <c r="G18" s="55"/>
      <c r="H18" s="258"/>
      <c r="I18" s="55"/>
      <c r="J18" s="57"/>
      <c r="K18" s="3"/>
      <c r="L18" s="73"/>
      <c r="M18" s="3"/>
      <c r="N18" s="73"/>
      <c r="O18" s="3"/>
      <c r="P18" s="3"/>
      <c r="Q18" s="3"/>
      <c r="R18" s="3"/>
    </row>
    <row r="19" spans="1:18" ht="12.75">
      <c r="A19" s="43" t="s">
        <v>43</v>
      </c>
      <c r="B19" s="32"/>
      <c r="C19" s="43"/>
      <c r="D19" s="271">
        <f>+H19</f>
        <v>1924</v>
      </c>
      <c r="E19" s="226"/>
      <c r="F19" s="227">
        <f>+J19</f>
        <v>23596</v>
      </c>
      <c r="G19" s="55"/>
      <c r="H19" s="258">
        <v>1924</v>
      </c>
      <c r="I19" s="55"/>
      <c r="J19" s="50">
        <v>23596</v>
      </c>
      <c r="K19" s="192"/>
      <c r="L19" s="73"/>
      <c r="M19" s="3"/>
      <c r="N19" s="73"/>
      <c r="O19" s="3"/>
      <c r="P19" s="3"/>
      <c r="Q19" s="3"/>
      <c r="R19" s="69"/>
    </row>
    <row r="20" spans="1:18" ht="12.75">
      <c r="A20" s="43"/>
      <c r="B20" s="32"/>
      <c r="C20" s="43"/>
      <c r="D20" s="271"/>
      <c r="E20" s="226"/>
      <c r="F20" s="228"/>
      <c r="G20" s="55"/>
      <c r="H20" s="258"/>
      <c r="I20" s="55"/>
      <c r="J20" s="56"/>
      <c r="K20" s="3"/>
      <c r="L20" s="73"/>
      <c r="M20" s="3"/>
      <c r="N20" s="73"/>
      <c r="O20" s="3"/>
      <c r="P20" s="3"/>
      <c r="Q20" s="3"/>
      <c r="R20" s="3"/>
    </row>
    <row r="21" spans="1:18" ht="12.75">
      <c r="A21" s="43" t="s">
        <v>82</v>
      </c>
      <c r="B21" s="32"/>
      <c r="C21" s="43"/>
      <c r="D21" s="272">
        <f>+H21</f>
        <v>-1448120</v>
      </c>
      <c r="E21" s="287"/>
      <c r="F21" s="229">
        <f>+J21</f>
        <v>-866721</v>
      </c>
      <c r="G21" s="58"/>
      <c r="H21" s="260">
        <f>-1448122+2</f>
        <v>-1448120</v>
      </c>
      <c r="I21" s="58"/>
      <c r="J21" s="48">
        <v>-866721</v>
      </c>
      <c r="K21" s="192"/>
      <c r="L21" s="73"/>
      <c r="M21" s="3"/>
      <c r="N21" s="73"/>
      <c r="O21" s="3"/>
      <c r="P21" s="3"/>
      <c r="Q21" s="3"/>
      <c r="R21" s="69"/>
    </row>
    <row r="22" spans="1:18" ht="12.75">
      <c r="A22" s="43"/>
      <c r="B22" s="32"/>
      <c r="C22" s="43"/>
      <c r="D22" s="273"/>
      <c r="E22" s="231"/>
      <c r="F22" s="227"/>
      <c r="G22" s="58"/>
      <c r="H22" s="259"/>
      <c r="I22" s="58"/>
      <c r="J22" s="50"/>
      <c r="K22" s="3"/>
      <c r="L22" s="73"/>
      <c r="M22" s="3"/>
      <c r="N22" s="73"/>
      <c r="O22" s="3"/>
      <c r="P22" s="3"/>
      <c r="Q22" s="3"/>
      <c r="R22" s="69"/>
    </row>
    <row r="23" spans="1:18" ht="12.75">
      <c r="A23" s="43"/>
      <c r="B23" s="32"/>
      <c r="C23" s="43"/>
      <c r="D23" s="261">
        <f>SUM(D17:D21)</f>
        <v>441047</v>
      </c>
      <c r="E23" s="231"/>
      <c r="F23" s="227">
        <f>SUM(F17:F21)</f>
        <v>1604620</v>
      </c>
      <c r="G23" s="58"/>
      <c r="H23" s="261">
        <f>SUM(H17:H21)</f>
        <v>441047</v>
      </c>
      <c r="I23" s="58"/>
      <c r="J23" s="50">
        <f>SUM(J17:J21)</f>
        <v>1604620</v>
      </c>
      <c r="K23" s="3"/>
      <c r="L23" s="73"/>
      <c r="M23" s="3"/>
      <c r="N23" s="73"/>
      <c r="O23" s="3"/>
      <c r="P23" s="3"/>
      <c r="Q23" s="3"/>
      <c r="R23" s="69"/>
    </row>
    <row r="24" spans="1:18" ht="12.75">
      <c r="A24" s="43"/>
      <c r="B24" s="32"/>
      <c r="C24" s="43"/>
      <c r="D24" s="273"/>
      <c r="E24" s="231"/>
      <c r="F24" s="227"/>
      <c r="G24" s="58"/>
      <c r="H24" s="259"/>
      <c r="I24" s="59"/>
      <c r="J24" s="50"/>
      <c r="K24" s="3"/>
      <c r="L24" s="73"/>
      <c r="M24" s="3"/>
      <c r="N24" s="73"/>
      <c r="O24" s="3"/>
      <c r="P24" s="3"/>
      <c r="Q24" s="3"/>
      <c r="R24" s="3"/>
    </row>
    <row r="25" spans="1:18" ht="12.75">
      <c r="A25" s="43" t="s">
        <v>91</v>
      </c>
      <c r="B25" s="32"/>
      <c r="C25" s="43"/>
      <c r="D25" s="272">
        <f>+H25</f>
        <v>-2463</v>
      </c>
      <c r="E25" s="231"/>
      <c r="F25" s="229">
        <f>+J25</f>
        <v>0</v>
      </c>
      <c r="G25" s="58"/>
      <c r="H25" s="260">
        <v>-2463</v>
      </c>
      <c r="I25" s="58"/>
      <c r="J25" s="48">
        <v>0</v>
      </c>
      <c r="K25" s="3"/>
      <c r="L25" s="73"/>
      <c r="M25" s="3"/>
      <c r="N25" s="73"/>
      <c r="O25" s="3"/>
      <c r="P25" s="3"/>
      <c r="Q25" s="3"/>
      <c r="R25" s="69"/>
    </row>
    <row r="26" spans="1:18" ht="12.75">
      <c r="A26" s="43"/>
      <c r="B26" s="32"/>
      <c r="C26" s="43"/>
      <c r="D26" s="273"/>
      <c r="E26" s="226"/>
      <c r="F26" s="227"/>
      <c r="G26" s="55"/>
      <c r="H26" s="259"/>
      <c r="I26" s="55"/>
      <c r="J26" s="50"/>
      <c r="K26" s="3"/>
      <c r="L26" s="73"/>
      <c r="M26" s="3"/>
      <c r="N26" s="73"/>
      <c r="O26" s="3"/>
      <c r="P26" s="3"/>
      <c r="Q26" s="3"/>
      <c r="R26" s="3"/>
    </row>
    <row r="27" spans="1:18" ht="12.75">
      <c r="A27" s="42" t="s">
        <v>161</v>
      </c>
      <c r="B27" s="32"/>
      <c r="C27" s="43"/>
      <c r="D27" s="262">
        <f>SUM(D23:D25)</f>
        <v>438584</v>
      </c>
      <c r="E27" s="55"/>
      <c r="F27" s="60">
        <f>SUM(F23:F25)</f>
        <v>1604620</v>
      </c>
      <c r="G27" s="55"/>
      <c r="H27" s="262">
        <f>SUM(H23:H25)</f>
        <v>438584</v>
      </c>
      <c r="I27" s="55"/>
      <c r="J27" s="60">
        <f>SUM(J23:J25)</f>
        <v>1604620</v>
      </c>
      <c r="K27" s="192"/>
      <c r="L27" s="73"/>
      <c r="M27" s="3"/>
      <c r="N27" s="73"/>
      <c r="O27" s="3"/>
      <c r="P27" s="60"/>
      <c r="Q27" s="3"/>
      <c r="R27" s="69"/>
    </row>
    <row r="28" spans="1:18" ht="12.75">
      <c r="A28" s="43"/>
      <c r="B28" s="30"/>
      <c r="C28" s="43"/>
      <c r="D28" s="258"/>
      <c r="E28" s="55"/>
      <c r="F28" s="56"/>
      <c r="G28" s="55"/>
      <c r="H28" s="258"/>
      <c r="I28" s="55"/>
      <c r="J28" s="56"/>
      <c r="K28" s="3"/>
      <c r="L28" s="73"/>
      <c r="M28" s="3"/>
      <c r="N28" s="73"/>
      <c r="O28" s="3"/>
      <c r="P28" s="3"/>
      <c r="Q28" s="3"/>
      <c r="R28" s="3"/>
    </row>
    <row r="29" spans="1:18" ht="12.75">
      <c r="A29" s="43" t="s">
        <v>28</v>
      </c>
      <c r="B29" s="33"/>
      <c r="C29" s="43"/>
      <c r="D29" s="259">
        <f>+H29</f>
        <v>-36498</v>
      </c>
      <c r="E29" s="55"/>
      <c r="F29" s="50">
        <f>+J29</f>
        <v>0</v>
      </c>
      <c r="G29" s="55"/>
      <c r="H29" s="259">
        <v>-36498</v>
      </c>
      <c r="I29" s="55"/>
      <c r="J29" s="186">
        <v>0</v>
      </c>
      <c r="K29" s="3"/>
      <c r="L29" s="73"/>
      <c r="M29" s="3"/>
      <c r="N29" s="73"/>
      <c r="O29" s="3"/>
      <c r="P29" s="3"/>
      <c r="Q29" s="3"/>
      <c r="R29" s="69"/>
    </row>
    <row r="30" spans="1:18" ht="12.75">
      <c r="A30" s="43"/>
      <c r="B30" s="30"/>
      <c r="C30" s="43"/>
      <c r="D30" s="260"/>
      <c r="E30" s="56"/>
      <c r="F30" s="56"/>
      <c r="G30" s="56"/>
      <c r="H30" s="260"/>
      <c r="I30" s="56"/>
      <c r="J30" s="61"/>
      <c r="K30" s="4"/>
      <c r="L30" s="80"/>
      <c r="M30" s="4"/>
      <c r="N30" s="80"/>
      <c r="O30" s="4"/>
      <c r="P30" s="4"/>
      <c r="Q30" s="4"/>
      <c r="R30" s="4"/>
    </row>
    <row r="31" spans="1:18" ht="13.5" thickBot="1">
      <c r="A31" s="43" t="s">
        <v>162</v>
      </c>
      <c r="B31" s="34"/>
      <c r="C31" s="43"/>
      <c r="D31" s="263">
        <f>+D27+D29</f>
        <v>402086</v>
      </c>
      <c r="E31" s="56"/>
      <c r="F31" s="63">
        <f>+F27+F29</f>
        <v>1604620</v>
      </c>
      <c r="G31" s="56"/>
      <c r="H31" s="263">
        <f>+H27+H29</f>
        <v>402086</v>
      </c>
      <c r="I31" s="56"/>
      <c r="J31" s="63">
        <f>+J27+J29</f>
        <v>1604620</v>
      </c>
      <c r="K31" s="192"/>
      <c r="L31" s="80"/>
      <c r="M31" s="81"/>
      <c r="N31" s="4"/>
      <c r="O31" s="4"/>
      <c r="P31" s="82"/>
      <c r="Q31" s="4"/>
      <c r="R31" s="4"/>
    </row>
    <row r="32" spans="1:18" ht="12.75">
      <c r="A32" s="49"/>
      <c r="B32" s="83"/>
      <c r="C32" s="49"/>
      <c r="D32" s="274"/>
      <c r="E32" s="58"/>
      <c r="F32" s="50"/>
      <c r="G32" s="56"/>
      <c r="H32" s="264"/>
      <c r="I32" s="56"/>
      <c r="J32" s="50"/>
      <c r="K32" s="4"/>
      <c r="L32" s="78"/>
      <c r="M32" s="4"/>
      <c r="N32" s="4"/>
      <c r="O32" s="4"/>
      <c r="P32" s="4"/>
      <c r="Q32" s="4"/>
      <c r="R32" s="4"/>
    </row>
    <row r="33" spans="1:18" ht="12.75">
      <c r="A33" s="49"/>
      <c r="B33" s="83"/>
      <c r="C33" s="49"/>
      <c r="D33" s="275"/>
      <c r="E33" s="51"/>
      <c r="F33" s="47"/>
      <c r="G33" s="45"/>
      <c r="H33" s="265"/>
      <c r="I33" s="45"/>
      <c r="J33" s="47"/>
      <c r="K33" s="3"/>
      <c r="M33" s="3"/>
      <c r="N33" s="3"/>
      <c r="O33" s="77"/>
      <c r="P33" s="69"/>
      <c r="Q33" s="3"/>
      <c r="R33" s="3"/>
    </row>
    <row r="34" spans="1:18" ht="12.75">
      <c r="A34" s="43" t="s">
        <v>56</v>
      </c>
      <c r="B34" s="30"/>
      <c r="C34" s="43"/>
      <c r="D34" s="265"/>
      <c r="E34" s="45"/>
      <c r="F34" s="47"/>
      <c r="G34" s="45"/>
      <c r="H34" s="265"/>
      <c r="I34" s="45"/>
      <c r="J34" s="47"/>
      <c r="K34" s="3"/>
      <c r="M34" s="3"/>
      <c r="N34" s="3"/>
      <c r="O34" s="3"/>
      <c r="P34" s="69"/>
      <c r="Q34" s="3"/>
      <c r="R34" s="3"/>
    </row>
    <row r="35" spans="1:18" ht="12.75">
      <c r="A35" t="s">
        <v>214</v>
      </c>
      <c r="B35" s="30"/>
      <c r="C35" s="43"/>
      <c r="D35" s="258">
        <f>+D31</f>
        <v>402086</v>
      </c>
      <c r="E35" s="45"/>
      <c r="F35" s="38">
        <f>+F31</f>
        <v>1604620</v>
      </c>
      <c r="G35" s="45"/>
      <c r="H35" s="258">
        <f>+H31</f>
        <v>402086</v>
      </c>
      <c r="I35" s="45"/>
      <c r="J35" s="60">
        <f>+J31</f>
        <v>1604620</v>
      </c>
      <c r="K35" s="3"/>
      <c r="M35" s="3"/>
      <c r="N35" s="3"/>
      <c r="O35" s="3"/>
      <c r="P35" s="3"/>
      <c r="Q35" s="3"/>
      <c r="R35" s="3"/>
    </row>
    <row r="36" spans="1:18" ht="12.75">
      <c r="A36" t="s">
        <v>215</v>
      </c>
      <c r="B36" s="43"/>
      <c r="C36" s="43"/>
      <c r="D36" s="260">
        <v>0</v>
      </c>
      <c r="E36" s="47"/>
      <c r="F36" s="41">
        <v>0</v>
      </c>
      <c r="G36" s="47"/>
      <c r="H36" s="260">
        <v>0</v>
      </c>
      <c r="I36" s="47"/>
      <c r="J36" s="41">
        <v>0</v>
      </c>
      <c r="K36" s="3"/>
      <c r="M36" s="3"/>
      <c r="N36" s="3"/>
      <c r="O36" s="3"/>
      <c r="P36" s="3"/>
      <c r="Q36" s="3"/>
      <c r="R36" s="3"/>
    </row>
    <row r="37" spans="2:18" ht="13.5" thickBot="1">
      <c r="B37" s="43"/>
      <c r="C37" s="43"/>
      <c r="D37" s="266">
        <f>+D35+D36</f>
        <v>402086</v>
      </c>
      <c r="E37" s="45"/>
      <c r="F37" s="62">
        <f>+F35+F36</f>
        <v>1604620</v>
      </c>
      <c r="G37" s="45"/>
      <c r="H37" s="266">
        <f>+H35+H36</f>
        <v>402086</v>
      </c>
      <c r="I37" s="45"/>
      <c r="J37" s="62">
        <f>+J35+J36</f>
        <v>1604620</v>
      </c>
      <c r="K37" s="3"/>
      <c r="M37" s="3"/>
      <c r="N37" s="3"/>
      <c r="O37" s="3"/>
      <c r="P37" s="3"/>
      <c r="Q37" s="3"/>
      <c r="R37" s="3"/>
    </row>
    <row r="38" spans="1:18" ht="12.75">
      <c r="A38" s="43"/>
      <c r="B38" s="43"/>
      <c r="C38" s="43"/>
      <c r="D38" s="258"/>
      <c r="E38" s="45"/>
      <c r="F38" s="47"/>
      <c r="G38" s="45"/>
      <c r="H38" s="257"/>
      <c r="I38" s="45"/>
      <c r="J38" s="47"/>
      <c r="K38" s="3"/>
      <c r="M38" s="3"/>
      <c r="N38" s="3"/>
      <c r="O38" s="3"/>
      <c r="P38" s="3"/>
      <c r="Q38" s="3"/>
      <c r="R38" s="3"/>
    </row>
    <row r="39" spans="1:18" ht="12.75">
      <c r="A39" s="43"/>
      <c r="B39" s="43"/>
      <c r="C39" s="43"/>
      <c r="D39" s="258"/>
      <c r="E39" s="45"/>
      <c r="F39" s="45"/>
      <c r="G39" s="45"/>
      <c r="H39" s="257"/>
      <c r="I39" s="45"/>
      <c r="J39" s="4"/>
      <c r="K39" s="3"/>
      <c r="M39" s="3"/>
      <c r="N39" s="3"/>
      <c r="O39" s="3"/>
      <c r="P39" s="3"/>
      <c r="Q39" s="3"/>
      <c r="R39" s="3"/>
    </row>
    <row r="40" spans="1:18" ht="12.75">
      <c r="A40" s="43" t="s">
        <v>57</v>
      </c>
      <c r="B40" s="44"/>
      <c r="C40" s="44"/>
      <c r="D40" s="258"/>
      <c r="E40" s="45"/>
      <c r="F40" s="45"/>
      <c r="G40" s="45"/>
      <c r="H40" s="257"/>
      <c r="I40" s="45"/>
      <c r="J40" s="47"/>
      <c r="K40" s="3"/>
      <c r="M40" s="3"/>
      <c r="N40" s="3"/>
      <c r="O40" s="3"/>
      <c r="P40" s="3"/>
      <c r="Q40" s="3"/>
      <c r="R40" s="3"/>
    </row>
    <row r="41" spans="1:18" ht="12.75">
      <c r="A41" s="43" t="s">
        <v>58</v>
      </c>
      <c r="B41" s="44"/>
      <c r="C41" s="44"/>
      <c r="D41" s="258"/>
      <c r="E41" s="51"/>
      <c r="F41" s="51"/>
      <c r="G41" s="51"/>
      <c r="H41" s="267"/>
      <c r="I41" s="45"/>
      <c r="J41" s="47"/>
      <c r="K41" s="3"/>
      <c r="M41" s="3"/>
      <c r="N41" s="3"/>
      <c r="O41" s="3"/>
      <c r="P41" s="3"/>
      <c r="Q41" s="3"/>
      <c r="R41" s="3"/>
    </row>
    <row r="42" spans="1:18" s="11" customFormat="1" ht="12.75">
      <c r="A42" s="64" t="s">
        <v>59</v>
      </c>
      <c r="B42" s="218" t="s">
        <v>146</v>
      </c>
      <c r="C42" s="43"/>
      <c r="D42" s="268">
        <f>+D37/100000000*100</f>
        <v>0.402086</v>
      </c>
      <c r="E42" s="65"/>
      <c r="F42" s="66">
        <v>1.6</v>
      </c>
      <c r="G42" s="51"/>
      <c r="H42" s="268">
        <f>+H37/100000000*100</f>
        <v>0.402086</v>
      </c>
      <c r="I42" s="67"/>
      <c r="J42" s="68">
        <v>1.6</v>
      </c>
      <c r="K42" s="17"/>
      <c r="L42" s="69"/>
      <c r="M42" s="12"/>
      <c r="N42" s="12"/>
      <c r="O42" s="12"/>
      <c r="P42" s="12"/>
      <c r="Q42" s="12"/>
      <c r="R42" s="12"/>
    </row>
    <row r="43" spans="1:18" ht="12.75">
      <c r="A43" s="64" t="s">
        <v>60</v>
      </c>
      <c r="B43" s="218" t="s">
        <v>146</v>
      </c>
      <c r="C43" s="43"/>
      <c r="D43" s="269" t="s">
        <v>29</v>
      </c>
      <c r="E43" s="45"/>
      <c r="F43" s="46" t="s">
        <v>29</v>
      </c>
      <c r="G43" s="45"/>
      <c r="H43" s="269" t="s">
        <v>29</v>
      </c>
      <c r="I43" s="45"/>
      <c r="J43" s="66" t="s">
        <v>29</v>
      </c>
      <c r="K43" s="3"/>
      <c r="M43" s="3"/>
      <c r="N43" s="3"/>
      <c r="O43" s="3"/>
      <c r="P43" s="3"/>
      <c r="Q43" s="3"/>
      <c r="R43" s="3"/>
    </row>
    <row r="44" spans="2:18" ht="12.75">
      <c r="B44" s="219"/>
      <c r="D44" s="276"/>
      <c r="E44" s="3"/>
      <c r="F44" s="5"/>
      <c r="G44" s="3"/>
      <c r="H44" s="270"/>
      <c r="I44" s="3"/>
      <c r="J44" s="4"/>
      <c r="K44" s="3"/>
      <c r="M44" s="3"/>
      <c r="N44" s="3"/>
      <c r="O44" s="3"/>
      <c r="P44" s="3"/>
      <c r="Q44" s="3"/>
      <c r="R44" s="3"/>
    </row>
    <row r="45" spans="1:18" s="11" customFormat="1" ht="12.75">
      <c r="A45" s="87" t="s">
        <v>163</v>
      </c>
      <c r="B45" s="88"/>
      <c r="C45" s="88"/>
      <c r="D45" s="89"/>
      <c r="E45" s="90"/>
      <c r="F45" s="91"/>
      <c r="G45" s="90"/>
      <c r="H45" s="92"/>
      <c r="I45" s="90"/>
      <c r="J45" s="93"/>
      <c r="K45" s="12"/>
      <c r="L45" s="71"/>
      <c r="M45" s="12"/>
      <c r="N45" s="12"/>
      <c r="O45" s="12"/>
      <c r="P45" s="12"/>
      <c r="Q45" s="12"/>
      <c r="R45" s="12"/>
    </row>
    <row r="46" spans="1:18" s="13" customFormat="1" ht="24.75" customHeight="1">
      <c r="A46" s="337" t="s">
        <v>240</v>
      </c>
      <c r="B46" s="337"/>
      <c r="C46" s="337"/>
      <c r="D46" s="337"/>
      <c r="E46" s="337"/>
      <c r="F46" s="337"/>
      <c r="G46" s="337"/>
      <c r="H46" s="337"/>
      <c r="I46" s="337"/>
      <c r="J46" s="337"/>
      <c r="K46" s="14"/>
      <c r="L46" s="72"/>
      <c r="M46" s="14"/>
      <c r="N46" s="14"/>
      <c r="O46" s="14"/>
      <c r="P46" s="14"/>
      <c r="Q46" s="14"/>
      <c r="R46" s="14"/>
    </row>
    <row r="47" spans="1:18" s="13" customFormat="1" ht="12.75">
      <c r="A47" s="16"/>
      <c r="B47" s="26"/>
      <c r="C47" s="16"/>
      <c r="D47" s="27"/>
      <c r="E47" s="25"/>
      <c r="F47" s="25"/>
      <c r="G47" s="25"/>
      <c r="H47" s="25"/>
      <c r="I47" s="25"/>
      <c r="J47" s="25"/>
      <c r="K47" s="14"/>
      <c r="L47" s="72"/>
      <c r="M47" s="14"/>
      <c r="N47" s="14"/>
      <c r="O47" s="14"/>
      <c r="P47" s="14"/>
      <c r="Q47" s="14"/>
      <c r="R47" s="14"/>
    </row>
    <row r="48" spans="1:18" s="13" customFormat="1" ht="12.75">
      <c r="A48" s="15"/>
      <c r="B48" s="26"/>
      <c r="C48" s="16"/>
      <c r="D48" s="28"/>
      <c r="E48" s="25"/>
      <c r="F48" s="25"/>
      <c r="G48" s="25"/>
      <c r="H48" s="8"/>
      <c r="I48" s="25"/>
      <c r="J48" s="25"/>
      <c r="K48" s="14"/>
      <c r="L48" s="72"/>
      <c r="M48" s="14"/>
      <c r="N48" s="14"/>
      <c r="O48" s="14"/>
      <c r="P48" s="14"/>
      <c r="Q48" s="14"/>
      <c r="R48" s="14"/>
    </row>
    <row r="49" spans="1:12" s="13" customFormat="1" ht="12.75">
      <c r="A49" s="16"/>
      <c r="B49" s="26"/>
      <c r="C49" s="16"/>
      <c r="D49" s="27"/>
      <c r="E49" s="16"/>
      <c r="F49" s="16"/>
      <c r="G49" s="16"/>
      <c r="H49" s="16"/>
      <c r="I49" s="16"/>
      <c r="J49" s="16"/>
      <c r="L49" s="72"/>
    </row>
    <row r="50" spans="1:12" s="13" customFormat="1" ht="12.75">
      <c r="A50" s="15"/>
      <c r="B50" s="26"/>
      <c r="C50" s="16"/>
      <c r="D50" s="27"/>
      <c r="E50" s="16"/>
      <c r="F50" s="16"/>
      <c r="G50" s="16"/>
      <c r="H50" s="16"/>
      <c r="I50" s="16"/>
      <c r="J50" s="16"/>
      <c r="L50" s="72"/>
    </row>
    <row r="51" spans="1:10" ht="12.75">
      <c r="A51" s="15"/>
      <c r="B51" s="26"/>
      <c r="C51" s="9"/>
      <c r="D51" s="10"/>
      <c r="E51" s="9"/>
      <c r="F51" s="9"/>
      <c r="G51" s="9"/>
      <c r="H51" s="9"/>
      <c r="I51" s="9"/>
      <c r="J51" s="9"/>
    </row>
    <row r="52" spans="1:10" ht="12.75">
      <c r="A52" s="29"/>
      <c r="B52" s="26"/>
      <c r="C52" s="9"/>
      <c r="D52" s="10"/>
      <c r="E52" s="9"/>
      <c r="F52" s="9"/>
      <c r="G52" s="9"/>
      <c r="H52" s="9"/>
      <c r="I52" s="9"/>
      <c r="J52" s="9"/>
    </row>
    <row r="53" spans="1:10" ht="12.75">
      <c r="A53" s="9"/>
      <c r="B53" s="26"/>
      <c r="C53" s="9"/>
      <c r="D53" s="10"/>
      <c r="E53" s="9"/>
      <c r="F53" s="9"/>
      <c r="G53" s="9"/>
      <c r="H53" s="9"/>
      <c r="I53" s="9"/>
      <c r="J53" s="9"/>
    </row>
    <row r="54" spans="1:10" ht="12.75">
      <c r="A54" s="9"/>
      <c r="B54" s="26"/>
      <c r="C54" s="9"/>
      <c r="D54" s="10"/>
      <c r="E54" s="9"/>
      <c r="F54" s="9"/>
      <c r="G54" s="9"/>
      <c r="H54" s="9"/>
      <c r="I54" s="9"/>
      <c r="J54" s="9"/>
    </row>
    <row r="55" ht="12.75">
      <c r="D55" s="7"/>
    </row>
    <row r="56" spans="4:10" ht="12.75">
      <c r="D56" s="7"/>
      <c r="H56" s="73"/>
      <c r="J56" s="73"/>
    </row>
    <row r="57" ht="12.75">
      <c r="D57" s="7"/>
    </row>
    <row r="58" ht="12.75">
      <c r="D58" s="7"/>
    </row>
    <row r="59" ht="12.75">
      <c r="D59" s="7"/>
    </row>
    <row r="60" ht="12.75">
      <c r="D60" s="7"/>
    </row>
    <row r="61" ht="12.75">
      <c r="D61" s="7"/>
    </row>
    <row r="62" ht="12.75">
      <c r="D62" s="7"/>
    </row>
    <row r="63" ht="12.75">
      <c r="D63" s="7"/>
    </row>
    <row r="64" ht="12.75">
      <c r="D64" s="7"/>
    </row>
    <row r="65" ht="12.75">
      <c r="D65" s="7"/>
    </row>
    <row r="66" ht="12.75">
      <c r="D66" s="7"/>
    </row>
    <row r="67" ht="12.75">
      <c r="D67" s="7"/>
    </row>
    <row r="68" ht="12.75">
      <c r="D68" s="7"/>
    </row>
    <row r="69" ht="12.75">
      <c r="D69" s="7"/>
    </row>
    <row r="70" ht="12.75">
      <c r="D70" s="7"/>
    </row>
    <row r="71" ht="12.75">
      <c r="D71" s="7"/>
    </row>
    <row r="72" ht="12.75">
      <c r="D72" s="7"/>
    </row>
    <row r="73" ht="12.75">
      <c r="D73" s="7"/>
    </row>
    <row r="74" ht="12.75">
      <c r="D74" s="7"/>
    </row>
    <row r="75" ht="12.75">
      <c r="D75" s="7"/>
    </row>
    <row r="76" ht="12.75">
      <c r="D76" s="7"/>
    </row>
    <row r="77" ht="12.75">
      <c r="D77" s="7"/>
    </row>
    <row r="78" ht="12.75">
      <c r="D78" s="7"/>
    </row>
    <row r="79" ht="12.75">
      <c r="D79" s="7"/>
    </row>
    <row r="80" ht="12.75">
      <c r="D80" s="7"/>
    </row>
    <row r="81" ht="12.75">
      <c r="D81" s="7"/>
    </row>
    <row r="82" ht="12.75">
      <c r="D82" s="7"/>
    </row>
    <row r="83" ht="12.75">
      <c r="D83" s="7"/>
    </row>
    <row r="84" ht="12.75">
      <c r="D84" s="7"/>
    </row>
    <row r="85" ht="12.75">
      <c r="D85" s="7"/>
    </row>
    <row r="86" ht="12.75">
      <c r="D86" s="7"/>
    </row>
    <row r="87" ht="12.75">
      <c r="D87" s="7"/>
    </row>
    <row r="88" ht="12.75">
      <c r="D88" s="7"/>
    </row>
    <row r="89" ht="12.75">
      <c r="D89" s="7"/>
    </row>
    <row r="90" ht="12.75">
      <c r="D90" s="7"/>
    </row>
    <row r="91" ht="12.75">
      <c r="D91" s="7"/>
    </row>
    <row r="92" ht="12.75">
      <c r="D92" s="7"/>
    </row>
    <row r="93" ht="12.75">
      <c r="D93" s="7"/>
    </row>
    <row r="94" ht="12.75">
      <c r="D94" s="7"/>
    </row>
    <row r="95" ht="12.75">
      <c r="D95" s="7"/>
    </row>
    <row r="96" ht="12.75">
      <c r="D96" s="7"/>
    </row>
    <row r="97" ht="12.75">
      <c r="D97" s="7"/>
    </row>
    <row r="98" ht="12.75">
      <c r="D98" s="7"/>
    </row>
    <row r="99" ht="12.75">
      <c r="D99" s="7"/>
    </row>
    <row r="100" ht="12.75">
      <c r="D100" s="7"/>
    </row>
    <row r="101" ht="12.75">
      <c r="D101" s="7"/>
    </row>
    <row r="102" ht="12.75">
      <c r="D102" s="7"/>
    </row>
    <row r="103" ht="12.75">
      <c r="D103" s="7"/>
    </row>
    <row r="104" ht="12.75">
      <c r="D104" s="7"/>
    </row>
    <row r="105" ht="12.75">
      <c r="D105" s="7"/>
    </row>
    <row r="106" ht="12.75">
      <c r="D106" s="7"/>
    </row>
    <row r="107" ht="12.75">
      <c r="D107" s="7"/>
    </row>
    <row r="108" ht="12.75">
      <c r="D108" s="7"/>
    </row>
    <row r="109" ht="12.75">
      <c r="D109" s="7"/>
    </row>
    <row r="110" ht="12.75">
      <c r="D110" s="7"/>
    </row>
    <row r="111" ht="12.75">
      <c r="D111" s="7"/>
    </row>
    <row r="112" ht="12.75">
      <c r="D112" s="7"/>
    </row>
    <row r="113" ht="12.75">
      <c r="D113" s="7"/>
    </row>
    <row r="114" ht="12.75">
      <c r="D114" s="7"/>
    </row>
    <row r="115" ht="12.75">
      <c r="D115" s="7"/>
    </row>
    <row r="116" ht="12.75">
      <c r="D116" s="7"/>
    </row>
    <row r="117" ht="12.75">
      <c r="D117" s="7"/>
    </row>
    <row r="118" ht="12.75">
      <c r="D118" s="7"/>
    </row>
    <row r="119" ht="12.75">
      <c r="D119" s="7"/>
    </row>
    <row r="120" ht="12.75">
      <c r="D120" s="7"/>
    </row>
    <row r="121" ht="12.75">
      <c r="D121" s="7"/>
    </row>
    <row r="122" ht="12.75">
      <c r="D122" s="7"/>
    </row>
    <row r="123" ht="12.75">
      <c r="D123" s="7"/>
    </row>
    <row r="124" ht="12.75">
      <c r="D124" s="7"/>
    </row>
    <row r="125" ht="12.75">
      <c r="D125" s="7"/>
    </row>
    <row r="126" ht="12.75">
      <c r="D126" s="7"/>
    </row>
    <row r="127" ht="12.75">
      <c r="D127" s="7"/>
    </row>
    <row r="128" ht="12.75">
      <c r="D128" s="7"/>
    </row>
    <row r="129" ht="12.75">
      <c r="D129" s="7"/>
    </row>
    <row r="130" ht="12.75">
      <c r="D130" s="7"/>
    </row>
    <row r="131" ht="12.75">
      <c r="D131" s="7"/>
    </row>
    <row r="132" ht="12.75">
      <c r="D132" s="7"/>
    </row>
    <row r="133" ht="12.75">
      <c r="D133" s="7"/>
    </row>
    <row r="134" ht="12.75">
      <c r="D134" s="7"/>
    </row>
    <row r="135" ht="12.75">
      <c r="D135" s="7"/>
    </row>
    <row r="136" ht="12.75">
      <c r="D136" s="7"/>
    </row>
    <row r="137" ht="12.75">
      <c r="D137" s="7"/>
    </row>
    <row r="138" ht="12.75">
      <c r="D138" s="7"/>
    </row>
    <row r="139" ht="12.75">
      <c r="D139" s="7"/>
    </row>
    <row r="140" ht="12.75">
      <c r="D140" s="7"/>
    </row>
    <row r="141" ht="12.75">
      <c r="D141" s="7"/>
    </row>
    <row r="142" ht="12.75">
      <c r="D142" s="7"/>
    </row>
    <row r="143" ht="12.75">
      <c r="D143" s="7"/>
    </row>
    <row r="144" ht="12.75">
      <c r="D144" s="7"/>
    </row>
    <row r="145" ht="12.75">
      <c r="D145" s="7"/>
    </row>
    <row r="146" ht="12.75">
      <c r="D146" s="7"/>
    </row>
    <row r="147" ht="12.75">
      <c r="D147" s="7"/>
    </row>
    <row r="148" ht="12.75">
      <c r="D148" s="7"/>
    </row>
    <row r="149" ht="12.75">
      <c r="D149" s="7"/>
    </row>
    <row r="150" ht="12.75">
      <c r="D150" s="7"/>
    </row>
    <row r="151" ht="12.75">
      <c r="D151" s="7"/>
    </row>
    <row r="152" ht="12.75">
      <c r="D152" s="7"/>
    </row>
    <row r="153" ht="12.75">
      <c r="D153" s="7"/>
    </row>
    <row r="154" ht="12.75">
      <c r="D154" s="7"/>
    </row>
    <row r="155" ht="12.75">
      <c r="D155" s="7"/>
    </row>
    <row r="156" ht="12.75">
      <c r="D156" s="7"/>
    </row>
    <row r="157" ht="12.75">
      <c r="D157" s="7"/>
    </row>
    <row r="158" ht="12.75">
      <c r="D158" s="7"/>
    </row>
    <row r="159" ht="12.75">
      <c r="D159" s="7"/>
    </row>
    <row r="160" ht="12.75">
      <c r="D160" s="7"/>
    </row>
    <row r="161" ht="12.75">
      <c r="D161" s="7"/>
    </row>
    <row r="162" ht="12.75">
      <c r="D162" s="7"/>
    </row>
    <row r="163" ht="12.75">
      <c r="D163" s="7"/>
    </row>
    <row r="164" ht="12.75">
      <c r="D164" s="7"/>
    </row>
    <row r="165" ht="12.75">
      <c r="D165" s="7"/>
    </row>
    <row r="166" ht="12.75">
      <c r="D166" s="7"/>
    </row>
    <row r="167" ht="12.75">
      <c r="D167" s="7"/>
    </row>
    <row r="168" ht="12.75">
      <c r="D168" s="7"/>
    </row>
    <row r="169" ht="12.75">
      <c r="D169" s="7"/>
    </row>
    <row r="170" ht="12.75">
      <c r="D170" s="7"/>
    </row>
    <row r="171" ht="12.75">
      <c r="D171" s="7"/>
    </row>
    <row r="172" ht="12.75">
      <c r="D172" s="7"/>
    </row>
    <row r="173" ht="12.75">
      <c r="D173" s="7"/>
    </row>
    <row r="174" ht="12.75">
      <c r="D174" s="7"/>
    </row>
    <row r="175" ht="12.75">
      <c r="D175" s="7"/>
    </row>
    <row r="176" ht="12.75">
      <c r="D176" s="7"/>
    </row>
    <row r="177" ht="12.75">
      <c r="D177" s="7"/>
    </row>
    <row r="178" ht="12.75">
      <c r="D178" s="7"/>
    </row>
    <row r="179" ht="12.75">
      <c r="D179" s="7"/>
    </row>
    <row r="180" ht="12.75">
      <c r="D180" s="7"/>
    </row>
    <row r="181" ht="12.75">
      <c r="D181" s="7"/>
    </row>
    <row r="182" ht="12.75">
      <c r="D182" s="7"/>
    </row>
    <row r="183" ht="12.75">
      <c r="D183" s="7"/>
    </row>
    <row r="184" ht="12.75">
      <c r="D184" s="7"/>
    </row>
    <row r="185" ht="12.75">
      <c r="D185" s="7"/>
    </row>
    <row r="186" ht="12.75">
      <c r="D186" s="7"/>
    </row>
    <row r="187" ht="12.75">
      <c r="D187" s="7"/>
    </row>
    <row r="188" ht="12.75">
      <c r="D188" s="7"/>
    </row>
    <row r="189" ht="12.75">
      <c r="D189" s="7"/>
    </row>
    <row r="190" ht="12.75">
      <c r="D190" s="7"/>
    </row>
    <row r="191" ht="12.75">
      <c r="D191" s="7"/>
    </row>
    <row r="192" ht="12.75">
      <c r="D192" s="7"/>
    </row>
    <row r="193" ht="12.75">
      <c r="D193" s="7"/>
    </row>
    <row r="194" ht="12.75">
      <c r="D194" s="7"/>
    </row>
    <row r="195" ht="12.75">
      <c r="D195" s="7"/>
    </row>
    <row r="196" ht="12.75">
      <c r="D196" s="7"/>
    </row>
    <row r="197" ht="12.75">
      <c r="D197" s="7"/>
    </row>
    <row r="198" ht="12.75">
      <c r="D198" s="7"/>
    </row>
    <row r="199" ht="12.75">
      <c r="D199" s="7"/>
    </row>
    <row r="200" ht="12.75">
      <c r="D200" s="7"/>
    </row>
    <row r="201" ht="12.75">
      <c r="D201" s="7"/>
    </row>
    <row r="202" ht="12.75">
      <c r="D202" s="7"/>
    </row>
    <row r="203" ht="12.75">
      <c r="D203" s="7"/>
    </row>
    <row r="204" ht="12.75">
      <c r="D204" s="7"/>
    </row>
    <row r="205" ht="12.75">
      <c r="D205" s="7"/>
    </row>
    <row r="206" ht="12.75">
      <c r="D206" s="7"/>
    </row>
    <row r="207" ht="12.75">
      <c r="D207" s="7"/>
    </row>
    <row r="208" ht="12.75">
      <c r="D208" s="7"/>
    </row>
    <row r="209" ht="12.75">
      <c r="D209" s="7"/>
    </row>
    <row r="210" ht="12.75">
      <c r="D210" s="7"/>
    </row>
    <row r="211" ht="12.75">
      <c r="D211" s="7"/>
    </row>
    <row r="212" ht="12.75">
      <c r="D212" s="7"/>
    </row>
    <row r="213" ht="12.75">
      <c r="D213" s="7"/>
    </row>
    <row r="214" ht="12.75">
      <c r="D214" s="7"/>
    </row>
    <row r="215" ht="12.75">
      <c r="D215" s="7"/>
    </row>
    <row r="216" ht="12.75">
      <c r="D216" s="7"/>
    </row>
    <row r="217" ht="12.75">
      <c r="D217" s="7"/>
    </row>
    <row r="218" ht="12.75">
      <c r="D218" s="7"/>
    </row>
    <row r="219" ht="12.75">
      <c r="D219" s="7"/>
    </row>
    <row r="220" ht="12.75">
      <c r="D220" s="7"/>
    </row>
    <row r="221" ht="12.75">
      <c r="D221" s="7"/>
    </row>
    <row r="222" ht="12.75">
      <c r="D222" s="7"/>
    </row>
    <row r="223" ht="12.75">
      <c r="D223" s="7"/>
    </row>
    <row r="224" ht="12.75">
      <c r="D224" s="7"/>
    </row>
    <row r="225" ht="12.75">
      <c r="D225" s="7"/>
    </row>
    <row r="226" ht="12.75">
      <c r="D226" s="7"/>
    </row>
    <row r="227" ht="12.75">
      <c r="D227" s="7"/>
    </row>
    <row r="228" ht="12.75">
      <c r="D228" s="7"/>
    </row>
    <row r="229" ht="12.75">
      <c r="D229" s="7"/>
    </row>
    <row r="230" ht="12.75">
      <c r="D230" s="7"/>
    </row>
    <row r="231" ht="12.75">
      <c r="D231" s="7"/>
    </row>
    <row r="232" ht="12.75">
      <c r="D232" s="7"/>
    </row>
    <row r="233" ht="12.75">
      <c r="D233" s="7"/>
    </row>
    <row r="234" ht="12.75">
      <c r="D234" s="7"/>
    </row>
    <row r="235" ht="12.75">
      <c r="D235" s="7"/>
    </row>
    <row r="236" ht="12.75">
      <c r="D236" s="7"/>
    </row>
    <row r="237" ht="12.75">
      <c r="D237" s="7"/>
    </row>
    <row r="238" ht="12.75">
      <c r="D238" s="7"/>
    </row>
    <row r="239" ht="12.75">
      <c r="D239" s="7"/>
    </row>
    <row r="240" ht="12.75">
      <c r="D240" s="7"/>
    </row>
    <row r="241" ht="12.75">
      <c r="D241" s="7"/>
    </row>
    <row r="242" ht="12.75">
      <c r="D242" s="7"/>
    </row>
    <row r="243" ht="12.75">
      <c r="D243" s="7"/>
    </row>
    <row r="244" ht="12.75">
      <c r="D244" s="7"/>
    </row>
    <row r="245" ht="12.75">
      <c r="D245" s="7"/>
    </row>
    <row r="246" ht="12.75">
      <c r="D246" s="7"/>
    </row>
    <row r="247" ht="12.75">
      <c r="D247" s="7"/>
    </row>
    <row r="248" ht="12.75">
      <c r="D248" s="7"/>
    </row>
    <row r="249" ht="12.75">
      <c r="D249" s="7"/>
    </row>
    <row r="250" ht="12.75">
      <c r="D250" s="7"/>
    </row>
    <row r="251" ht="12.75">
      <c r="D251" s="7"/>
    </row>
    <row r="252" ht="12.75">
      <c r="D252" s="7"/>
    </row>
    <row r="253" ht="12.75">
      <c r="D253" s="7"/>
    </row>
    <row r="254" ht="12.75">
      <c r="D254" s="7"/>
    </row>
    <row r="255" ht="12.75">
      <c r="D255" s="7"/>
    </row>
    <row r="256" ht="12.75">
      <c r="D256" s="7"/>
    </row>
    <row r="257" ht="12.75">
      <c r="D257" s="7"/>
    </row>
    <row r="258" ht="12.75">
      <c r="D258" s="7"/>
    </row>
    <row r="259" ht="12.75">
      <c r="D259" s="7"/>
    </row>
    <row r="260" ht="12.75">
      <c r="D260" s="7"/>
    </row>
    <row r="261" ht="12.75">
      <c r="D261" s="7"/>
    </row>
    <row r="262" ht="12.75">
      <c r="D262" s="7"/>
    </row>
    <row r="263" ht="12.75">
      <c r="D263" s="7"/>
    </row>
    <row r="264" ht="12.75">
      <c r="D264" s="7"/>
    </row>
    <row r="265" ht="12.75">
      <c r="D265" s="7"/>
    </row>
    <row r="266" ht="12.75">
      <c r="D266" s="7"/>
    </row>
    <row r="267" ht="12.75">
      <c r="D267" s="7"/>
    </row>
    <row r="268" ht="12.75">
      <c r="D268" s="7"/>
    </row>
    <row r="269" ht="12.75">
      <c r="D269" s="7"/>
    </row>
    <row r="270" ht="12.75">
      <c r="D270" s="7"/>
    </row>
    <row r="271" ht="12.75">
      <c r="D271" s="7"/>
    </row>
    <row r="272" ht="12.75">
      <c r="D272" s="7"/>
    </row>
    <row r="273" ht="12.75">
      <c r="D273" s="7"/>
    </row>
    <row r="274" ht="12.75">
      <c r="D274" s="7"/>
    </row>
    <row r="275" ht="12.75">
      <c r="D275" s="7"/>
    </row>
    <row r="276" ht="12.75">
      <c r="D276" s="7"/>
    </row>
    <row r="277" ht="12.75">
      <c r="D277" s="7"/>
    </row>
    <row r="278" ht="12.75">
      <c r="D278" s="7"/>
    </row>
    <row r="279" ht="12.75">
      <c r="D279" s="7"/>
    </row>
    <row r="280" ht="12.75">
      <c r="D280" s="7"/>
    </row>
    <row r="281" ht="12.75">
      <c r="D281" s="7"/>
    </row>
    <row r="282" ht="12.75">
      <c r="D282" s="7"/>
    </row>
    <row r="283" ht="12.75">
      <c r="D283" s="7"/>
    </row>
    <row r="284" ht="12.75">
      <c r="D284" s="7"/>
    </row>
    <row r="285" ht="12.75">
      <c r="D285" s="7"/>
    </row>
    <row r="286" ht="12.75">
      <c r="D286" s="7"/>
    </row>
    <row r="287" ht="12.75">
      <c r="D287" s="7"/>
    </row>
    <row r="288" ht="12.75">
      <c r="D288" s="7"/>
    </row>
    <row r="289" ht="12.75">
      <c r="D289" s="7"/>
    </row>
    <row r="290" ht="12.75">
      <c r="D290" s="7"/>
    </row>
    <row r="291" ht="12.75">
      <c r="D291" s="7"/>
    </row>
    <row r="292" ht="12.75">
      <c r="D292" s="7"/>
    </row>
    <row r="293" ht="12.75">
      <c r="D293" s="7"/>
    </row>
    <row r="294" ht="12.75">
      <c r="D294" s="7"/>
    </row>
    <row r="295" ht="12.75">
      <c r="D295" s="7"/>
    </row>
    <row r="296" ht="12.75">
      <c r="D296" s="7"/>
    </row>
    <row r="297" ht="12.75">
      <c r="D297" s="7"/>
    </row>
    <row r="298" ht="12.75">
      <c r="D298" s="7"/>
    </row>
    <row r="299" ht="12.75">
      <c r="D299" s="7"/>
    </row>
    <row r="300" ht="12.75">
      <c r="D300" s="7"/>
    </row>
    <row r="301" ht="12.75">
      <c r="D301" s="7"/>
    </row>
    <row r="302" ht="12.75">
      <c r="D302" s="7"/>
    </row>
    <row r="303" ht="12.75">
      <c r="D303" s="7"/>
    </row>
    <row r="304" ht="12.75">
      <c r="D304" s="7"/>
    </row>
    <row r="305" ht="12.75">
      <c r="D305" s="7"/>
    </row>
    <row r="306" ht="12.75">
      <c r="D306" s="7"/>
    </row>
    <row r="307" ht="12.75">
      <c r="D307" s="7"/>
    </row>
    <row r="308" ht="12.75">
      <c r="D308" s="7"/>
    </row>
    <row r="309" ht="12.75">
      <c r="D309" s="7"/>
    </row>
    <row r="310" ht="12.75">
      <c r="D310" s="7"/>
    </row>
    <row r="311" ht="12.75">
      <c r="D311" s="7"/>
    </row>
    <row r="312" ht="12.75">
      <c r="D312" s="7"/>
    </row>
    <row r="313" ht="12.75">
      <c r="D313" s="7"/>
    </row>
    <row r="314" ht="12.75">
      <c r="D314" s="7"/>
    </row>
    <row r="315" ht="12.75">
      <c r="D315" s="7"/>
    </row>
    <row r="316" ht="12.75">
      <c r="D316" s="7"/>
    </row>
    <row r="317" ht="12.75">
      <c r="D317" s="7"/>
    </row>
    <row r="318" ht="12.75">
      <c r="D318" s="7"/>
    </row>
    <row r="319" ht="12.75">
      <c r="D319" s="7"/>
    </row>
    <row r="320" ht="12.75">
      <c r="D320" s="7"/>
    </row>
    <row r="321" ht="12.75">
      <c r="D321" s="7"/>
    </row>
    <row r="322" ht="12.75">
      <c r="D322" s="7"/>
    </row>
    <row r="323" ht="12.75">
      <c r="D323" s="7"/>
    </row>
    <row r="324" ht="12.75">
      <c r="D324" s="7"/>
    </row>
    <row r="325" ht="12.75">
      <c r="D325" s="7"/>
    </row>
    <row r="326" ht="12.75">
      <c r="D326" s="7"/>
    </row>
    <row r="327" ht="12.75">
      <c r="D327" s="7"/>
    </row>
    <row r="328" ht="12.75">
      <c r="D328" s="7"/>
    </row>
    <row r="329" ht="12.75">
      <c r="D329" s="7"/>
    </row>
    <row r="330" ht="12.75">
      <c r="D330" s="7"/>
    </row>
    <row r="331" ht="12.75">
      <c r="D331" s="7"/>
    </row>
    <row r="332" ht="12.75">
      <c r="D332" s="7"/>
    </row>
    <row r="333" ht="12.75">
      <c r="D333" s="7"/>
    </row>
    <row r="334" ht="12.75">
      <c r="D334" s="7"/>
    </row>
    <row r="335" ht="12.75">
      <c r="D335" s="7"/>
    </row>
    <row r="336" ht="12.75">
      <c r="D336" s="7"/>
    </row>
    <row r="337" ht="12.75">
      <c r="D337" s="7"/>
    </row>
    <row r="338" ht="12.75">
      <c r="D338" s="7"/>
    </row>
    <row r="339" ht="12.75">
      <c r="D339" s="7"/>
    </row>
    <row r="340" ht="12.75">
      <c r="D340" s="7"/>
    </row>
    <row r="341" ht="12.75">
      <c r="D341" s="7"/>
    </row>
    <row r="342" ht="12.75">
      <c r="D342" s="7"/>
    </row>
    <row r="343" ht="12.75">
      <c r="D343" s="7"/>
    </row>
    <row r="344" ht="12.75">
      <c r="D344" s="7"/>
    </row>
    <row r="345" ht="12.75">
      <c r="D345" s="7"/>
    </row>
    <row r="346" ht="12.75">
      <c r="D346" s="7"/>
    </row>
    <row r="347" ht="12.75">
      <c r="D347" s="7"/>
    </row>
    <row r="348" ht="12.75">
      <c r="D348" s="7"/>
    </row>
    <row r="349" ht="12.75">
      <c r="D349" s="7"/>
    </row>
    <row r="350" ht="12.75">
      <c r="D350" s="7"/>
    </row>
    <row r="351" ht="12.75">
      <c r="D351" s="7"/>
    </row>
    <row r="352" ht="12.75">
      <c r="D352" s="7"/>
    </row>
    <row r="353" ht="12.75">
      <c r="D353" s="7"/>
    </row>
    <row r="354" ht="12.75">
      <c r="D354" s="7"/>
    </row>
    <row r="355" ht="12.75">
      <c r="D355" s="7"/>
    </row>
    <row r="356" ht="12.75">
      <c r="D356" s="7"/>
    </row>
    <row r="357" ht="12.75">
      <c r="D357" s="7"/>
    </row>
    <row r="358" ht="12.75">
      <c r="D358" s="7"/>
    </row>
    <row r="359" ht="12.75">
      <c r="D359" s="7"/>
    </row>
    <row r="360" ht="12.75">
      <c r="D360" s="7"/>
    </row>
    <row r="361" ht="12.75">
      <c r="D361" s="7"/>
    </row>
    <row r="362" ht="12.75">
      <c r="D362" s="7"/>
    </row>
    <row r="363" ht="12.75">
      <c r="D363" s="7"/>
    </row>
    <row r="364" ht="12.75">
      <c r="D364" s="7"/>
    </row>
    <row r="365" ht="12.75">
      <c r="D365" s="7"/>
    </row>
    <row r="366" ht="12.75">
      <c r="D366" s="7"/>
    </row>
    <row r="367" ht="12.75">
      <c r="D367" s="7"/>
    </row>
    <row r="368" ht="12.75">
      <c r="D368" s="7"/>
    </row>
    <row r="369" ht="12.75">
      <c r="D369" s="7"/>
    </row>
    <row r="370" ht="12.75">
      <c r="D370" s="7"/>
    </row>
    <row r="371" ht="12.75">
      <c r="D371" s="7"/>
    </row>
    <row r="372" ht="12.75">
      <c r="D372" s="7"/>
    </row>
    <row r="373" ht="12.75">
      <c r="D373" s="7"/>
    </row>
    <row r="374" ht="12.75">
      <c r="D374" s="7"/>
    </row>
    <row r="375" ht="12.75">
      <c r="D375" s="7"/>
    </row>
    <row r="376" ht="12.75">
      <c r="D376" s="7"/>
    </row>
    <row r="377" ht="12.75">
      <c r="D377" s="7"/>
    </row>
    <row r="378" ht="12.75">
      <c r="D378" s="7"/>
    </row>
    <row r="379" ht="12.75">
      <c r="D379" s="7"/>
    </row>
    <row r="380" ht="12.75">
      <c r="D380" s="7"/>
    </row>
    <row r="381" ht="12.75">
      <c r="D381" s="7"/>
    </row>
    <row r="382" ht="12.75">
      <c r="D382" s="7"/>
    </row>
    <row r="383" ht="12.75">
      <c r="D383" s="7"/>
    </row>
    <row r="384" ht="12.75">
      <c r="D384" s="7"/>
    </row>
    <row r="385" ht="12.75">
      <c r="D385" s="7"/>
    </row>
    <row r="386" ht="12.75">
      <c r="D386" s="7"/>
    </row>
    <row r="387" ht="12.75">
      <c r="D387" s="7"/>
    </row>
    <row r="388" ht="12.75">
      <c r="D388" s="7"/>
    </row>
    <row r="389" ht="12.75">
      <c r="D389" s="7"/>
    </row>
    <row r="390" ht="12.75">
      <c r="D390" s="7"/>
    </row>
    <row r="391" ht="12.75">
      <c r="D391" s="7"/>
    </row>
    <row r="392" ht="12.75">
      <c r="D392" s="7"/>
    </row>
    <row r="393" ht="12.75">
      <c r="D393" s="7"/>
    </row>
    <row r="394" ht="12.75">
      <c r="D394" s="7"/>
    </row>
    <row r="395" ht="12.75">
      <c r="D395" s="7"/>
    </row>
    <row r="396" ht="12.75">
      <c r="D396" s="7"/>
    </row>
    <row r="397" ht="12.75">
      <c r="D397" s="7"/>
    </row>
    <row r="398" ht="12.75">
      <c r="D398" s="7"/>
    </row>
    <row r="399" ht="12.75">
      <c r="D399" s="7"/>
    </row>
    <row r="400" ht="12.75">
      <c r="D400" s="7"/>
    </row>
    <row r="401" ht="12.75">
      <c r="D401" s="7"/>
    </row>
    <row r="402" ht="12.75">
      <c r="D402" s="7"/>
    </row>
    <row r="403" ht="12.75">
      <c r="D403" s="7"/>
    </row>
    <row r="404" ht="12.75">
      <c r="D404" s="7"/>
    </row>
    <row r="405" ht="12.75">
      <c r="D405" s="7"/>
    </row>
    <row r="406" ht="12.75">
      <c r="D406" s="7"/>
    </row>
    <row r="407" ht="12.75">
      <c r="D407" s="7"/>
    </row>
    <row r="408" ht="12.75">
      <c r="D408" s="7"/>
    </row>
    <row r="409" ht="12.75">
      <c r="D409" s="7"/>
    </row>
    <row r="410" ht="12.75">
      <c r="D410" s="7"/>
    </row>
    <row r="411" ht="12.75">
      <c r="D411" s="7"/>
    </row>
    <row r="412" ht="12.75">
      <c r="D412" s="7"/>
    </row>
    <row r="413" ht="12.75">
      <c r="D413" s="7"/>
    </row>
    <row r="414" ht="12.75">
      <c r="D414" s="7"/>
    </row>
    <row r="415" ht="12.75">
      <c r="D415" s="7"/>
    </row>
    <row r="416" ht="12.75">
      <c r="D416" s="7"/>
    </row>
    <row r="417" ht="12.75">
      <c r="D417" s="7"/>
    </row>
    <row r="418" ht="12.75">
      <c r="D418" s="7"/>
    </row>
    <row r="419" ht="12.75">
      <c r="D419" s="7"/>
    </row>
    <row r="420" ht="12.75">
      <c r="D420" s="7"/>
    </row>
    <row r="421" ht="12.75">
      <c r="D421" s="7"/>
    </row>
    <row r="422" ht="12.75">
      <c r="D422" s="7"/>
    </row>
    <row r="423" ht="12.75">
      <c r="D423" s="7"/>
    </row>
    <row r="424" ht="12.75">
      <c r="D424" s="7"/>
    </row>
    <row r="425" ht="12.75">
      <c r="D425" s="7"/>
    </row>
    <row r="426" ht="12.75">
      <c r="D426" s="7"/>
    </row>
    <row r="427" ht="12.75">
      <c r="D427" s="7"/>
    </row>
    <row r="428" ht="12.75">
      <c r="D428" s="7"/>
    </row>
    <row r="429" ht="12.75">
      <c r="D429" s="7"/>
    </row>
    <row r="430" ht="12.75">
      <c r="D430" s="7"/>
    </row>
    <row r="431" ht="12.75">
      <c r="D431" s="7"/>
    </row>
    <row r="432" ht="12.75">
      <c r="D432" s="7"/>
    </row>
    <row r="433" ht="12.75">
      <c r="D433" s="7"/>
    </row>
    <row r="434" ht="12.75">
      <c r="D434" s="7"/>
    </row>
    <row r="435" ht="12.75">
      <c r="D435" s="7"/>
    </row>
    <row r="436" ht="12.75">
      <c r="D436" s="7"/>
    </row>
    <row r="437" ht="12.75">
      <c r="D437" s="7"/>
    </row>
    <row r="438" ht="12.75">
      <c r="D438" s="7"/>
    </row>
    <row r="439" ht="12.75">
      <c r="D439" s="7"/>
    </row>
    <row r="440" ht="12.75">
      <c r="D440" s="7"/>
    </row>
    <row r="441" ht="12.75">
      <c r="D441" s="7"/>
    </row>
    <row r="442" ht="12.75">
      <c r="D442" s="7"/>
    </row>
    <row r="443" ht="12.75">
      <c r="D443" s="7"/>
    </row>
    <row r="444" ht="12.75">
      <c r="D444" s="7"/>
    </row>
    <row r="445" ht="12.75">
      <c r="D445" s="7"/>
    </row>
    <row r="446" ht="12.75">
      <c r="D446" s="7"/>
    </row>
    <row r="447" ht="12.75">
      <c r="D447" s="7"/>
    </row>
    <row r="448" ht="12.75">
      <c r="D448" s="7"/>
    </row>
    <row r="449" ht="12.75">
      <c r="D449" s="7"/>
    </row>
    <row r="450" ht="12.75">
      <c r="D450" s="7"/>
    </row>
    <row r="451" ht="12.75">
      <c r="D451" s="7"/>
    </row>
    <row r="452" ht="12.75">
      <c r="D452" s="7"/>
    </row>
    <row r="453" ht="12.75">
      <c r="D453" s="7"/>
    </row>
    <row r="454" ht="12.75">
      <c r="D454" s="7"/>
    </row>
    <row r="455" ht="12.75">
      <c r="D455" s="7"/>
    </row>
    <row r="456" ht="12.75">
      <c r="D456" s="7"/>
    </row>
    <row r="457" ht="12.75">
      <c r="D457" s="7"/>
    </row>
    <row r="458" ht="12.75">
      <c r="D458" s="7"/>
    </row>
    <row r="459" ht="12.75">
      <c r="D459" s="7"/>
    </row>
    <row r="460" ht="12.75">
      <c r="D460" s="7"/>
    </row>
    <row r="461" ht="12.75">
      <c r="D461" s="7"/>
    </row>
    <row r="462" ht="12.75">
      <c r="D462" s="7"/>
    </row>
    <row r="463" ht="12.75">
      <c r="D463" s="7"/>
    </row>
    <row r="464" ht="12.75">
      <c r="D464" s="7"/>
    </row>
    <row r="465" ht="12.75">
      <c r="D465" s="7"/>
    </row>
    <row r="466" ht="12.75">
      <c r="D466" s="7"/>
    </row>
    <row r="467" ht="12.75">
      <c r="D467" s="7"/>
    </row>
    <row r="468" ht="12.75">
      <c r="D468" s="7"/>
    </row>
    <row r="469" ht="12.75">
      <c r="D469" s="7"/>
    </row>
    <row r="470" ht="12.75">
      <c r="D470" s="7"/>
    </row>
    <row r="471" ht="12.75">
      <c r="D471" s="7"/>
    </row>
    <row r="472" ht="12.75">
      <c r="D472" s="7"/>
    </row>
    <row r="473" ht="12.75">
      <c r="D473" s="7"/>
    </row>
    <row r="474" ht="12.75">
      <c r="D474" s="7"/>
    </row>
    <row r="475" ht="12.75">
      <c r="D475" s="7"/>
    </row>
    <row r="476" ht="12.75">
      <c r="D476" s="7"/>
    </row>
    <row r="477" ht="12.75">
      <c r="D477" s="7"/>
    </row>
    <row r="478" ht="12.75">
      <c r="D478" s="7"/>
    </row>
    <row r="479" ht="12.75">
      <c r="D479" s="7"/>
    </row>
    <row r="480" ht="12.75">
      <c r="D480" s="7"/>
    </row>
    <row r="481" ht="12.75">
      <c r="D481" s="7"/>
    </row>
    <row r="482" ht="12.75">
      <c r="D482" s="7"/>
    </row>
    <row r="483" ht="12.75">
      <c r="D483" s="7"/>
    </row>
    <row r="484" ht="12.75">
      <c r="D484" s="7"/>
    </row>
    <row r="485" ht="12.75">
      <c r="D485" s="7"/>
    </row>
    <row r="486" ht="12.75">
      <c r="D486" s="7"/>
    </row>
    <row r="487" ht="12.75">
      <c r="D487" s="7"/>
    </row>
    <row r="488" ht="12.75">
      <c r="D488" s="7"/>
    </row>
    <row r="489" ht="12.75">
      <c r="D489" s="7"/>
    </row>
    <row r="490" ht="12.75">
      <c r="D490" s="7"/>
    </row>
    <row r="491" ht="12.75">
      <c r="D491" s="7"/>
    </row>
    <row r="492" ht="12.75">
      <c r="D492" s="7"/>
    </row>
    <row r="493" ht="12.75">
      <c r="D493" s="7"/>
    </row>
    <row r="494" ht="12.75">
      <c r="D494" s="7"/>
    </row>
    <row r="495" ht="12.75">
      <c r="D495" s="7"/>
    </row>
    <row r="496" ht="12.75">
      <c r="D496" s="7"/>
    </row>
    <row r="497" ht="12.75">
      <c r="D497" s="7"/>
    </row>
    <row r="498" ht="12.75">
      <c r="D498" s="7"/>
    </row>
    <row r="499" ht="12.75">
      <c r="D499" s="7"/>
    </row>
    <row r="500" ht="12.75">
      <c r="D500" s="7"/>
    </row>
    <row r="501" ht="12.75">
      <c r="D501" s="7"/>
    </row>
    <row r="502" ht="12.75">
      <c r="D502" s="7"/>
    </row>
    <row r="503" ht="12.75">
      <c r="D503" s="7"/>
    </row>
    <row r="504" ht="12.75">
      <c r="D504" s="7"/>
    </row>
    <row r="505" ht="12.75">
      <c r="D505" s="7"/>
    </row>
    <row r="506" ht="12.75">
      <c r="D506" s="7"/>
    </row>
    <row r="507" ht="12.75">
      <c r="D507" s="7"/>
    </row>
    <row r="508" ht="12.75">
      <c r="D508" s="7"/>
    </row>
    <row r="509" ht="12.75">
      <c r="D509" s="7"/>
    </row>
    <row r="510" ht="12.75">
      <c r="D510" s="7"/>
    </row>
    <row r="511" ht="12.75">
      <c r="D511" s="7"/>
    </row>
    <row r="512" ht="12.75">
      <c r="D512" s="7"/>
    </row>
    <row r="513" ht="12.75">
      <c r="D513" s="7"/>
    </row>
    <row r="514" ht="12.75">
      <c r="D514" s="7"/>
    </row>
    <row r="515" ht="12.75">
      <c r="D515" s="7"/>
    </row>
    <row r="516" ht="12.75">
      <c r="D516" s="7"/>
    </row>
    <row r="517" ht="12.75">
      <c r="D517" s="7"/>
    </row>
    <row r="518" ht="12.75">
      <c r="D518" s="7"/>
    </row>
    <row r="519" ht="12.75">
      <c r="D519" s="7"/>
    </row>
    <row r="520" ht="12.75">
      <c r="D520" s="7"/>
    </row>
    <row r="521" ht="12.75">
      <c r="D521" s="7"/>
    </row>
    <row r="522" ht="12.75">
      <c r="D522" s="7"/>
    </row>
    <row r="523" ht="12.75">
      <c r="D523" s="7"/>
    </row>
    <row r="524" ht="12.75">
      <c r="D524" s="7"/>
    </row>
    <row r="525" ht="12.75">
      <c r="D525" s="7"/>
    </row>
    <row r="526" ht="12.75">
      <c r="D526" s="7"/>
    </row>
    <row r="527" ht="12.75">
      <c r="D527" s="7"/>
    </row>
    <row r="528" ht="12.75">
      <c r="D528" s="7"/>
    </row>
    <row r="529" ht="12.75">
      <c r="D529" s="7"/>
    </row>
    <row r="530" ht="12.75">
      <c r="D530" s="7"/>
    </row>
    <row r="531" ht="12.75">
      <c r="D531" s="7"/>
    </row>
  </sheetData>
  <sheetProtection/>
  <mergeCells count="6">
    <mergeCell ref="D7:F7"/>
    <mergeCell ref="H7:J7"/>
    <mergeCell ref="A2:D2"/>
    <mergeCell ref="A46:J46"/>
    <mergeCell ref="H9:J9"/>
    <mergeCell ref="D9:F9"/>
  </mergeCells>
  <printOptions horizontalCentered="1"/>
  <pageMargins left="0" right="0.03937007874015748" top="0.35433070866141736" bottom="0.31496062992125984" header="0.5118110236220472" footer="0.5118110236220472"/>
  <pageSetup horizontalDpi="600" verticalDpi="600" orientation="portrait" paperSize="9" scale="70" r:id="rId2"/>
  <headerFooter alignWithMargins="0">
    <oddFooter>&amp;L&amp;"Arial,Italic"&amp;8&amp;D&amp;C&amp;"Arial,Italic"&amp;8Page &amp;P&amp;R&amp;"Arial,Italic"&amp;8&amp;F-&amp;A</oddFooter>
  </headerFooter>
  <drawing r:id="rId1"/>
</worksheet>
</file>

<file path=xl/worksheets/sheet2.xml><?xml version="1.0" encoding="utf-8"?>
<worksheet xmlns="http://schemas.openxmlformats.org/spreadsheetml/2006/main" xmlns:r="http://schemas.openxmlformats.org/officeDocument/2006/relationships">
  <dimension ref="A1:J84"/>
  <sheetViews>
    <sheetView tabSelected="1" view="pageBreakPreview" zoomScaleSheetLayoutView="100" zoomScalePageLayoutView="0" workbookViewId="0" topLeftCell="A13">
      <selection activeCell="G27" sqref="G27"/>
    </sheetView>
  </sheetViews>
  <sheetFormatPr defaultColWidth="9.140625" defaultRowHeight="12.75"/>
  <cols>
    <col min="1" max="1" width="38.421875" style="13" customWidth="1"/>
    <col min="2" max="2" width="7.421875" style="13" customWidth="1"/>
    <col min="3" max="3" width="4.28125" style="13" customWidth="1"/>
    <col min="4" max="4" width="18.421875" style="13" customWidth="1"/>
    <col min="5" max="5" width="2.28125" style="13" customWidth="1"/>
    <col min="6" max="6" width="19.8515625" style="94" customWidth="1"/>
    <col min="7" max="7" width="11.28125" style="13" customWidth="1"/>
    <col min="8" max="8" width="10.421875" style="13" customWidth="1"/>
    <col min="9" max="9" width="11.28125" style="13" hidden="1" customWidth="1"/>
    <col min="10" max="10" width="9.140625" style="13" hidden="1" customWidth="1"/>
    <col min="11" max="16384" width="9.140625" style="13" customWidth="1"/>
  </cols>
  <sheetData>
    <row r="1" ht="72" customHeight="1">
      <c r="A1" s="2"/>
    </row>
    <row r="2" spans="1:4" ht="15.75" customHeight="1">
      <c r="A2" s="338" t="s">
        <v>89</v>
      </c>
      <c r="B2" s="338"/>
      <c r="C2" s="338"/>
      <c r="D2" s="338"/>
    </row>
    <row r="3" spans="1:6" s="2" customFormat="1" ht="12.75">
      <c r="A3" s="2" t="s">
        <v>44</v>
      </c>
      <c r="F3" s="39"/>
    </row>
    <row r="4" spans="1:6" s="2" customFormat="1" ht="12.75">
      <c r="A4" s="2" t="s">
        <v>244</v>
      </c>
      <c r="F4" s="39"/>
    </row>
    <row r="5" spans="1:6" s="2" customFormat="1" ht="12.75">
      <c r="A5" s="19" t="s">
        <v>53</v>
      </c>
      <c r="F5" s="39"/>
    </row>
    <row r="7" spans="4:6" ht="12.75">
      <c r="D7" s="6" t="s">
        <v>62</v>
      </c>
      <c r="E7" s="6"/>
      <c r="F7" s="40" t="s">
        <v>61</v>
      </c>
    </row>
    <row r="8" spans="1:6" ht="12.75">
      <c r="A8" s="43"/>
      <c r="D8" s="6" t="s">
        <v>19</v>
      </c>
      <c r="E8" s="6"/>
      <c r="F8" s="40" t="s">
        <v>19</v>
      </c>
    </row>
    <row r="9" spans="1:6" ht="13.5" thickBot="1">
      <c r="A9" s="43"/>
      <c r="D9" s="98" t="s">
        <v>249</v>
      </c>
      <c r="E9" s="20"/>
      <c r="F9" s="98" t="s">
        <v>216</v>
      </c>
    </row>
    <row r="10" spans="1:6" ht="12.75">
      <c r="A10" s="43"/>
      <c r="B10" s="99"/>
      <c r="D10" s="96" t="s">
        <v>21</v>
      </c>
      <c r="E10" s="96"/>
      <c r="F10" s="97" t="s">
        <v>21</v>
      </c>
    </row>
    <row r="11" ht="12.75">
      <c r="A11" s="43"/>
    </row>
    <row r="12" ht="12.75">
      <c r="A12" s="2" t="s">
        <v>64</v>
      </c>
    </row>
    <row r="13" spans="1:8" ht="12.75">
      <c r="A13" s="2" t="s">
        <v>63</v>
      </c>
      <c r="D13" s="14"/>
      <c r="E13" s="14"/>
      <c r="F13" s="100"/>
      <c r="H13" s="14"/>
    </row>
    <row r="14" spans="1:8" ht="12.75">
      <c r="A14" s="316" t="s">
        <v>169</v>
      </c>
      <c r="D14" s="101">
        <v>6500483</v>
      </c>
      <c r="E14" s="14"/>
      <c r="F14" s="100">
        <v>6816753</v>
      </c>
      <c r="G14" s="94"/>
      <c r="H14" s="14"/>
    </row>
    <row r="15" spans="1:8" ht="12.75">
      <c r="A15" s="317" t="s">
        <v>83</v>
      </c>
      <c r="D15" s="101">
        <v>6636489</v>
      </c>
      <c r="E15" s="14"/>
      <c r="F15" s="100">
        <v>6636489</v>
      </c>
      <c r="G15" s="94"/>
      <c r="H15" s="14"/>
    </row>
    <row r="16" spans="1:8" ht="12.75">
      <c r="A16" s="317" t="s">
        <v>84</v>
      </c>
      <c r="D16" s="101">
        <v>37803</v>
      </c>
      <c r="E16" s="14"/>
      <c r="F16" s="100">
        <v>41850</v>
      </c>
      <c r="G16" s="94"/>
      <c r="H16" s="14"/>
    </row>
    <row r="17" spans="1:8" ht="12.75">
      <c r="A17" s="317" t="s">
        <v>253</v>
      </c>
      <c r="D17" s="27">
        <v>12398652</v>
      </c>
      <c r="E17" s="14"/>
      <c r="F17" s="100">
        <v>11880132</v>
      </c>
      <c r="G17" s="94"/>
      <c r="H17" s="14"/>
    </row>
    <row r="18" spans="1:8" ht="3.75" customHeight="1">
      <c r="A18" s="43"/>
      <c r="D18" s="101"/>
      <c r="E18" s="14"/>
      <c r="F18" s="100"/>
      <c r="H18" s="14"/>
    </row>
    <row r="19" spans="1:8" ht="18" customHeight="1">
      <c r="A19" s="43"/>
      <c r="D19" s="103">
        <f>SUM(D14:D17)</f>
        <v>25573427</v>
      </c>
      <c r="E19" s="14"/>
      <c r="F19" s="103">
        <f>SUM(F14:F17)</f>
        <v>25375224</v>
      </c>
      <c r="H19" s="14"/>
    </row>
    <row r="20" spans="1:8" ht="3.75" customHeight="1">
      <c r="A20" s="43"/>
      <c r="D20" s="104"/>
      <c r="E20" s="105"/>
      <c r="F20" s="106"/>
      <c r="H20" s="14"/>
    </row>
    <row r="21" spans="1:6" ht="12.75">
      <c r="A21" s="43"/>
      <c r="D21" s="101"/>
      <c r="E21" s="14"/>
      <c r="F21" s="27"/>
    </row>
    <row r="22" spans="1:6" ht="12.75">
      <c r="A22" s="2" t="s">
        <v>22</v>
      </c>
      <c r="D22" s="101"/>
      <c r="E22" s="14"/>
      <c r="F22" s="27"/>
    </row>
    <row r="23" spans="1:7" ht="12.75">
      <c r="A23" s="317" t="s">
        <v>245</v>
      </c>
      <c r="D23" s="101">
        <v>179600</v>
      </c>
      <c r="E23" s="14"/>
      <c r="F23" s="27">
        <v>179600</v>
      </c>
      <c r="G23" s="94"/>
    </row>
    <row r="24" spans="1:7" ht="12.75">
      <c r="A24" s="317" t="s">
        <v>246</v>
      </c>
      <c r="D24" s="101">
        <v>111210</v>
      </c>
      <c r="E24" s="14"/>
      <c r="F24" s="27">
        <v>903080</v>
      </c>
      <c r="G24" s="304"/>
    </row>
    <row r="25" spans="1:9" ht="12.75">
      <c r="A25" s="317" t="s">
        <v>70</v>
      </c>
      <c r="D25" s="27">
        <f>7869386-154510</f>
        <v>7714876</v>
      </c>
      <c r="E25" s="14"/>
      <c r="F25" s="100">
        <v>6316486</v>
      </c>
      <c r="G25" s="304"/>
      <c r="I25" s="14"/>
    </row>
    <row r="26" spans="1:9" ht="12.75">
      <c r="A26" s="317" t="s">
        <v>274</v>
      </c>
      <c r="D26" s="27">
        <f>252880+43648+46785</f>
        <v>343313</v>
      </c>
      <c r="E26" s="14"/>
      <c r="F26" s="100">
        <f>71768+13207+29829</f>
        <v>114804</v>
      </c>
      <c r="G26" s="304"/>
      <c r="I26" s="14"/>
    </row>
    <row r="27" spans="1:9" s="300" customFormat="1" ht="12.75">
      <c r="A27" s="317" t="s">
        <v>275</v>
      </c>
      <c r="D27" s="301">
        <v>674633</v>
      </c>
      <c r="E27" s="302"/>
      <c r="F27" s="303">
        <v>32787</v>
      </c>
      <c r="G27" s="94"/>
      <c r="I27" s="302"/>
    </row>
    <row r="28" spans="1:9" s="300" customFormat="1" ht="12.75">
      <c r="A28" s="317" t="s">
        <v>276</v>
      </c>
      <c r="D28" s="305">
        <v>0</v>
      </c>
      <c r="E28" s="302"/>
      <c r="F28" s="303">
        <v>1000000</v>
      </c>
      <c r="G28" s="304"/>
      <c r="I28" s="302"/>
    </row>
    <row r="29" spans="1:7" s="300" customFormat="1" ht="12.75">
      <c r="A29" s="318" t="s">
        <v>71</v>
      </c>
      <c r="D29" s="305">
        <v>806458</v>
      </c>
      <c r="E29" s="302"/>
      <c r="F29" s="303">
        <v>1025503</v>
      </c>
      <c r="G29" s="304"/>
    </row>
    <row r="30" spans="1:7" s="300" customFormat="1" ht="3.75" customHeight="1">
      <c r="A30" s="49"/>
      <c r="D30" s="305"/>
      <c r="E30" s="302"/>
      <c r="F30" s="303"/>
      <c r="G30" s="304"/>
    </row>
    <row r="31" spans="1:7" ht="18" customHeight="1">
      <c r="A31" s="2"/>
      <c r="D31" s="103">
        <f>SUM(D23:D30)</f>
        <v>9830090</v>
      </c>
      <c r="E31" s="14"/>
      <c r="F31" s="103">
        <f>SUM(F23:F30)</f>
        <v>9572260</v>
      </c>
      <c r="G31" s="94"/>
    </row>
    <row r="32" spans="1:7" s="108" customFormat="1" ht="3.75" customHeight="1">
      <c r="A32" s="21"/>
      <c r="D32" s="104"/>
      <c r="E32" s="105"/>
      <c r="F32" s="106"/>
      <c r="G32" s="94"/>
    </row>
    <row r="33" spans="1:7" ht="18" customHeight="1">
      <c r="A33" s="2" t="s">
        <v>65</v>
      </c>
      <c r="D33" s="109">
        <f>+D19+D31</f>
        <v>35403517</v>
      </c>
      <c r="E33" s="14"/>
      <c r="F33" s="109">
        <f>+F19+F31</f>
        <v>34947484</v>
      </c>
      <c r="G33" s="94"/>
    </row>
    <row r="34" spans="1:7" ht="3.75" customHeight="1" thickBot="1">
      <c r="A34" s="2"/>
      <c r="D34" s="110"/>
      <c r="E34" s="14"/>
      <c r="F34" s="111"/>
      <c r="G34" s="94"/>
    </row>
    <row r="35" spans="1:7" ht="13.5" thickTop="1">
      <c r="A35" s="43"/>
      <c r="D35" s="101"/>
      <c r="E35" s="14"/>
      <c r="F35" s="27"/>
      <c r="G35" s="94"/>
    </row>
    <row r="36" spans="1:7" ht="12.75">
      <c r="A36" s="2" t="s">
        <v>66</v>
      </c>
      <c r="D36" s="101"/>
      <c r="E36" s="14"/>
      <c r="F36" s="27"/>
      <c r="G36" s="94"/>
    </row>
    <row r="37" spans="1:7" ht="12.75">
      <c r="A37" s="2" t="s">
        <v>67</v>
      </c>
      <c r="D37" s="101"/>
      <c r="E37" s="14"/>
      <c r="F37" s="27"/>
      <c r="G37" s="94"/>
    </row>
    <row r="38" spans="1:7" ht="12.75">
      <c r="A38" s="2" t="s">
        <v>94</v>
      </c>
      <c r="D38" s="101" t="s">
        <v>54</v>
      </c>
      <c r="E38" s="14"/>
      <c r="F38" s="27"/>
      <c r="G38" s="94"/>
    </row>
    <row r="39" spans="1:7" ht="12.75">
      <c r="A39" s="317" t="s">
        <v>85</v>
      </c>
      <c r="D39" s="27">
        <v>10000000</v>
      </c>
      <c r="E39" s="14"/>
      <c r="F39" s="100">
        <v>10000000</v>
      </c>
      <c r="G39" s="94"/>
    </row>
    <row r="40" spans="1:7" ht="12.75">
      <c r="A40" s="317" t="s">
        <v>219</v>
      </c>
      <c r="D40" s="27">
        <v>8394528</v>
      </c>
      <c r="E40" s="14"/>
      <c r="F40" s="100">
        <v>8394528</v>
      </c>
      <c r="G40" s="94"/>
    </row>
    <row r="41" spans="1:7" s="300" customFormat="1" ht="12.75">
      <c r="A41" s="317" t="s">
        <v>277</v>
      </c>
      <c r="D41" s="301">
        <v>-33192</v>
      </c>
      <c r="E41" s="302"/>
      <c r="F41" s="303">
        <v>-9315</v>
      </c>
      <c r="G41" s="304"/>
    </row>
    <row r="42" spans="1:7" s="300" customFormat="1" ht="12.75">
      <c r="A42" s="317" t="s">
        <v>220</v>
      </c>
      <c r="D42" s="301">
        <v>15792785.5</v>
      </c>
      <c r="E42" s="302"/>
      <c r="F42" s="303">
        <v>15390699</v>
      </c>
      <c r="G42" s="304"/>
    </row>
    <row r="43" spans="1:7" s="300" customFormat="1" ht="17.25" customHeight="1">
      <c r="A43" s="319" t="s">
        <v>86</v>
      </c>
      <c r="D43" s="306"/>
      <c r="E43" s="307"/>
      <c r="F43" s="308"/>
      <c r="G43" s="304"/>
    </row>
    <row r="44" spans="1:7" ht="12.75">
      <c r="A44" s="2" t="s">
        <v>68</v>
      </c>
      <c r="D44" s="109">
        <f>SUM(D39:D42)</f>
        <v>34154121.5</v>
      </c>
      <c r="E44" s="105"/>
      <c r="F44" s="109">
        <f>SUM(F39:F42)</f>
        <v>33775912</v>
      </c>
      <c r="G44" s="94"/>
    </row>
    <row r="45" spans="1:7" ht="3.75" customHeight="1">
      <c r="A45" s="2"/>
      <c r="D45" s="104"/>
      <c r="E45" s="105"/>
      <c r="F45" s="106"/>
      <c r="G45" s="94"/>
    </row>
    <row r="46" spans="1:7" ht="12.75">
      <c r="A46" s="320"/>
      <c r="D46" s="109"/>
      <c r="E46" s="14"/>
      <c r="F46" s="113"/>
      <c r="G46" s="94"/>
    </row>
    <row r="47" spans="1:7" ht="12.75">
      <c r="A47" s="2" t="s">
        <v>297</v>
      </c>
      <c r="D47" s="101"/>
      <c r="E47" s="14"/>
      <c r="F47" s="27"/>
      <c r="G47" s="94"/>
    </row>
    <row r="48" spans="1:8" ht="12.75">
      <c r="A48" s="43" t="s">
        <v>87</v>
      </c>
      <c r="D48" s="27">
        <v>224084</v>
      </c>
      <c r="E48" s="14"/>
      <c r="F48" s="100">
        <v>235023</v>
      </c>
      <c r="G48" s="94"/>
      <c r="H48" s="94"/>
    </row>
    <row r="49" spans="1:7" ht="12.75">
      <c r="A49" s="43" t="s">
        <v>247</v>
      </c>
      <c r="D49" s="27">
        <v>48384</v>
      </c>
      <c r="E49" s="14"/>
      <c r="F49" s="100">
        <v>48384</v>
      </c>
      <c r="G49" s="94"/>
    </row>
    <row r="50" spans="1:7" ht="12.75">
      <c r="A50" s="43"/>
      <c r="D50" s="103">
        <f>SUM(D48:D49)</f>
        <v>272468</v>
      </c>
      <c r="E50" s="105"/>
      <c r="F50" s="103">
        <f>SUM(F48:F49)</f>
        <v>283407</v>
      </c>
      <c r="G50" s="94"/>
    </row>
    <row r="51" spans="1:7" ht="3.75" customHeight="1">
      <c r="A51" s="43"/>
      <c r="D51" s="104"/>
      <c r="E51" s="14"/>
      <c r="F51" s="106"/>
      <c r="G51" s="94"/>
    </row>
    <row r="52" spans="1:7" ht="12.75">
      <c r="A52" s="2" t="s">
        <v>69</v>
      </c>
      <c r="D52" s="109"/>
      <c r="E52" s="14"/>
      <c r="F52" s="113"/>
      <c r="G52" s="94"/>
    </row>
    <row r="53" spans="1:7" ht="12.75">
      <c r="A53" s="43" t="s">
        <v>170</v>
      </c>
      <c r="D53" s="109">
        <f>431053</f>
        <v>431053</v>
      </c>
      <c r="E53" s="14"/>
      <c r="F53" s="113">
        <v>259188</v>
      </c>
      <c r="G53" s="94"/>
    </row>
    <row r="54" spans="1:7" ht="12.75">
      <c r="A54" s="43" t="s">
        <v>88</v>
      </c>
      <c r="D54" s="27">
        <f>113774+252632+0.5</f>
        <v>366406.5</v>
      </c>
      <c r="E54" s="14"/>
      <c r="F54" s="100">
        <f>188284+219099+50175</f>
        <v>457558</v>
      </c>
      <c r="G54" s="94"/>
    </row>
    <row r="55" spans="1:8" ht="12.75">
      <c r="A55" s="43" t="s">
        <v>298</v>
      </c>
      <c r="D55" s="27">
        <v>24533</v>
      </c>
      <c r="E55" s="14"/>
      <c r="F55" s="100">
        <v>0</v>
      </c>
      <c r="G55" s="94"/>
      <c r="H55" s="94"/>
    </row>
    <row r="56" spans="1:8" ht="12.75">
      <c r="A56" s="43" t="s">
        <v>87</v>
      </c>
      <c r="D56" s="27">
        <v>61893</v>
      </c>
      <c r="E56" s="14"/>
      <c r="F56" s="100">
        <v>69246</v>
      </c>
      <c r="G56" s="94"/>
      <c r="H56" s="94"/>
    </row>
    <row r="57" spans="1:8" ht="12.75">
      <c r="A57" s="43" t="s">
        <v>248</v>
      </c>
      <c r="D57" s="27">
        <v>93042</v>
      </c>
      <c r="E57" s="14"/>
      <c r="F57" s="100">
        <v>102173</v>
      </c>
      <c r="G57" s="304"/>
      <c r="H57" s="94"/>
    </row>
    <row r="58" spans="1:6" ht="12.75">
      <c r="A58" s="43"/>
      <c r="D58" s="103">
        <f>SUM(D53:D57)</f>
        <v>976927.5</v>
      </c>
      <c r="E58" s="105"/>
      <c r="F58" s="103">
        <f>SUM(F53:F57)</f>
        <v>888165</v>
      </c>
    </row>
    <row r="59" spans="1:6" ht="3.75" customHeight="1">
      <c r="A59" s="43"/>
      <c r="D59" s="104"/>
      <c r="E59" s="14"/>
      <c r="F59" s="114"/>
    </row>
    <row r="60" spans="1:6" ht="12.75">
      <c r="A60" s="2" t="s">
        <v>72</v>
      </c>
      <c r="D60" s="109">
        <f>+D50+D58</f>
        <v>1249395.5</v>
      </c>
      <c r="E60" s="14"/>
      <c r="F60" s="109">
        <f>+F50+F58</f>
        <v>1171572</v>
      </c>
    </row>
    <row r="61" spans="1:6" ht="3.75" customHeight="1">
      <c r="A61" s="43"/>
      <c r="D61" s="104"/>
      <c r="E61" s="14"/>
      <c r="F61" s="106"/>
    </row>
    <row r="62" spans="1:6" ht="18" customHeight="1">
      <c r="A62" s="2" t="s">
        <v>73</v>
      </c>
      <c r="D62" s="109">
        <f>D44+D60</f>
        <v>35403517</v>
      </c>
      <c r="E62" s="14"/>
      <c r="F62" s="109">
        <f>F44+F60</f>
        <v>34947484</v>
      </c>
    </row>
    <row r="63" spans="1:6" ht="3.75" customHeight="1" thickBot="1">
      <c r="A63" s="43"/>
      <c r="D63" s="115"/>
      <c r="E63" s="14"/>
      <c r="F63" s="110"/>
    </row>
    <row r="64" spans="4:6" ht="13.5" thickTop="1">
      <c r="D64" s="212">
        <f>+D33-D62</f>
        <v>0</v>
      </c>
      <c r="E64" s="14"/>
      <c r="F64" s="212">
        <f>+F33-F62</f>
        <v>0</v>
      </c>
    </row>
    <row r="65" spans="4:6" ht="12.75">
      <c r="D65" s="116"/>
      <c r="E65" s="14"/>
      <c r="F65" s="112"/>
    </row>
    <row r="66" spans="1:6" ht="12.75">
      <c r="A66" s="13" t="s">
        <v>49</v>
      </c>
      <c r="D66" s="25">
        <v>100000000</v>
      </c>
      <c r="E66" s="14"/>
      <c r="F66" s="100">
        <v>100000000</v>
      </c>
    </row>
    <row r="67" ht="12.75">
      <c r="A67" s="13" t="s">
        <v>74</v>
      </c>
    </row>
    <row r="68" spans="1:6" ht="12.75">
      <c r="A68" s="13" t="s">
        <v>75</v>
      </c>
      <c r="D68" s="117">
        <f>D44/D66*100</f>
        <v>34.1541215</v>
      </c>
      <c r="E68" s="25"/>
      <c r="F68" s="107">
        <f>F44/F66*100</f>
        <v>33.775912000000005</v>
      </c>
    </row>
    <row r="69" spans="4:6" ht="3.75" customHeight="1" thickBot="1">
      <c r="D69" s="118"/>
      <c r="E69" s="14"/>
      <c r="F69" s="119"/>
    </row>
    <row r="70" spans="4:5" ht="12.75" customHeight="1" thickTop="1">
      <c r="D70" s="120"/>
      <c r="E70" s="14"/>
    </row>
    <row r="71" spans="1:5" ht="12.75">
      <c r="A71" s="309" t="s">
        <v>163</v>
      </c>
      <c r="D71" s="120"/>
      <c r="E71" s="14"/>
    </row>
    <row r="72" spans="1:10" ht="41.25" customHeight="1">
      <c r="A72" s="339" t="s">
        <v>241</v>
      </c>
      <c r="B72" s="339"/>
      <c r="C72" s="339"/>
      <c r="D72" s="339"/>
      <c r="E72" s="339"/>
      <c r="F72" s="339"/>
      <c r="G72" s="310"/>
      <c r="H72" s="16"/>
      <c r="I72" s="16"/>
      <c r="J72" s="16"/>
    </row>
    <row r="73" spans="1:10" ht="12.75">
      <c r="A73" s="310"/>
      <c r="B73" s="310"/>
      <c r="C73" s="310"/>
      <c r="D73" s="310"/>
      <c r="E73" s="310"/>
      <c r="F73" s="311"/>
      <c r="G73" s="310"/>
      <c r="H73" s="16"/>
      <c r="I73" s="16"/>
      <c r="J73" s="16"/>
    </row>
    <row r="74" spans="1:10" ht="12.75">
      <c r="A74" s="16"/>
      <c r="B74" s="16"/>
      <c r="C74" s="16"/>
      <c r="D74" s="25"/>
      <c r="E74" s="25"/>
      <c r="F74" s="121"/>
      <c r="G74" s="16"/>
      <c r="H74" s="16"/>
      <c r="I74" s="16"/>
      <c r="J74" s="16"/>
    </row>
    <row r="75" spans="1:10" ht="12.75">
      <c r="A75" s="15"/>
      <c r="B75" s="16"/>
      <c r="C75" s="16"/>
      <c r="D75" s="25"/>
      <c r="E75" s="25"/>
      <c r="F75" s="121"/>
      <c r="G75" s="16"/>
      <c r="H75" s="16"/>
      <c r="I75" s="16"/>
      <c r="J75" s="16"/>
    </row>
    <row r="76" spans="1:7" ht="12.75">
      <c r="A76" s="16"/>
      <c r="B76" s="16"/>
      <c r="C76" s="16"/>
      <c r="D76" s="16"/>
      <c r="E76" s="16"/>
      <c r="F76" s="121"/>
      <c r="G76" s="16"/>
    </row>
    <row r="77" spans="1:7" ht="12.75">
      <c r="A77" s="16"/>
      <c r="B77" s="16"/>
      <c r="C77" s="16"/>
      <c r="D77" s="121">
        <f>D33-D62</f>
        <v>0</v>
      </c>
      <c r="E77" s="122">
        <f>E33-E62</f>
        <v>0</v>
      </c>
      <c r="F77" s="122">
        <f>F33-F62</f>
        <v>0</v>
      </c>
      <c r="G77" s="16"/>
    </row>
    <row r="78" spans="1:7" ht="12.75">
      <c r="A78" s="16"/>
      <c r="B78" s="16"/>
      <c r="C78" s="16"/>
      <c r="D78" s="16"/>
      <c r="E78" s="16"/>
      <c r="F78" s="121"/>
      <c r="G78" s="16"/>
    </row>
    <row r="79" spans="1:7" ht="12.75">
      <c r="A79" s="16"/>
      <c r="B79" s="16"/>
      <c r="C79" s="16"/>
      <c r="D79" s="16"/>
      <c r="E79" s="16"/>
      <c r="F79" s="121"/>
      <c r="G79" s="16"/>
    </row>
    <row r="80" spans="1:7" ht="12.75">
      <c r="A80" s="16"/>
      <c r="B80" s="16"/>
      <c r="C80" s="16"/>
      <c r="D80" s="16"/>
      <c r="E80" s="16"/>
      <c r="F80" s="121"/>
      <c r="G80" s="16"/>
    </row>
    <row r="81" spans="1:7" ht="12.75">
      <c r="A81" s="16"/>
      <c r="B81" s="16"/>
      <c r="C81" s="16"/>
      <c r="D81" s="16"/>
      <c r="E81" s="16"/>
      <c r="F81" s="121"/>
      <c r="G81" s="16"/>
    </row>
    <row r="82" spans="1:7" ht="12.75">
      <c r="A82" s="16"/>
      <c r="B82" s="16"/>
      <c r="C82" s="16"/>
      <c r="D82" s="16"/>
      <c r="E82" s="16"/>
      <c r="F82" s="121"/>
      <c r="G82" s="16"/>
    </row>
    <row r="83" spans="1:7" ht="12.75">
      <c r="A83" s="16"/>
      <c r="B83" s="16"/>
      <c r="C83" s="16"/>
      <c r="D83" s="16"/>
      <c r="E83" s="16"/>
      <c r="F83" s="121"/>
      <c r="G83" s="16"/>
    </row>
    <row r="84" spans="1:7" ht="12.75">
      <c r="A84" s="16"/>
      <c r="B84" s="16"/>
      <c r="C84" s="16"/>
      <c r="D84" s="16"/>
      <c r="E84" s="16"/>
      <c r="F84" s="121"/>
      <c r="G84" s="16"/>
    </row>
  </sheetData>
  <sheetProtection/>
  <mergeCells count="2">
    <mergeCell ref="A2:D2"/>
    <mergeCell ref="A72:F72"/>
  </mergeCells>
  <printOptions horizontalCentered="1"/>
  <pageMargins left="0.6692913385826772" right="0.7480314960629921" top="0.2362204724409449" bottom="0.5118110236220472" header="0.11811023622047245" footer="0.1968503937007874"/>
  <pageSetup horizontalDpi="600" verticalDpi="600" orientation="portrait" paperSize="9" scale="85" r:id="rId2"/>
  <headerFooter alignWithMargins="0">
    <oddFooter>&amp;L&amp;"Arial,Italic"&amp;8&amp;D&amp;C&amp;"Arial,Italic"&amp;8Page &amp;P&amp;R&amp;"Arial,Italic"&amp;8&amp;F-&amp;A</oddFooter>
  </headerFooter>
  <rowBreaks count="1" manualBreakCount="1">
    <brk id="74" max="5"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J50"/>
  <sheetViews>
    <sheetView view="pageBreakPreview" zoomScaleSheetLayoutView="100" zoomScalePageLayoutView="0" workbookViewId="0" topLeftCell="A28">
      <selection activeCell="C17" sqref="C17"/>
    </sheetView>
  </sheetViews>
  <sheetFormatPr defaultColWidth="9.140625" defaultRowHeight="12.75"/>
  <cols>
    <col min="1" max="1" width="9.140625" style="13" customWidth="1"/>
    <col min="2" max="2" width="25.00390625" style="13" customWidth="1"/>
    <col min="3" max="7" width="13.8515625" style="13" customWidth="1"/>
    <col min="8" max="8" width="13.7109375" style="128" customWidth="1"/>
    <col min="9" max="9" width="13.57421875" style="13" customWidth="1"/>
    <col min="10" max="16384" width="9.140625" style="13" customWidth="1"/>
  </cols>
  <sheetData>
    <row r="1" s="11" customFormat="1" ht="77.25" customHeight="1">
      <c r="H1" s="280"/>
    </row>
    <row r="2" spans="1:8" s="95" customFormat="1" ht="15.75" customHeight="1">
      <c r="A2" s="336" t="s">
        <v>89</v>
      </c>
      <c r="B2" s="336"/>
      <c r="C2" s="336"/>
      <c r="D2" s="336"/>
      <c r="E2" s="187"/>
      <c r="H2" s="281"/>
    </row>
    <row r="3" spans="1:8" s="2" customFormat="1" ht="12.75">
      <c r="A3" s="2" t="s">
        <v>45</v>
      </c>
      <c r="F3" s="21"/>
      <c r="H3" s="282"/>
    </row>
    <row r="4" spans="1:8" s="2" customFormat="1" ht="12.75">
      <c r="A4" s="2" t="s">
        <v>254</v>
      </c>
      <c r="H4" s="282"/>
    </row>
    <row r="5" spans="1:8" s="18" customFormat="1" ht="12.75">
      <c r="A5" s="22" t="s">
        <v>53</v>
      </c>
      <c r="H5" s="188"/>
    </row>
    <row r="8" spans="1:8" s="95" customFormat="1" ht="12.75">
      <c r="A8" s="13"/>
      <c r="B8" s="13"/>
      <c r="C8" s="342" t="s">
        <v>77</v>
      </c>
      <c r="D8" s="342"/>
      <c r="E8" s="342"/>
      <c r="F8" s="342"/>
      <c r="H8" s="281"/>
    </row>
    <row r="9" spans="4:8" s="2" customFormat="1" ht="12.75">
      <c r="D9" s="341" t="s">
        <v>76</v>
      </c>
      <c r="E9" s="341"/>
      <c r="F9" s="24" t="s">
        <v>37</v>
      </c>
      <c r="H9" s="282"/>
    </row>
    <row r="10" spans="4:8" s="2" customFormat="1" ht="12.75">
      <c r="D10" s="24"/>
      <c r="E10" s="6" t="s">
        <v>255</v>
      </c>
      <c r="F10" s="24"/>
      <c r="H10" s="282"/>
    </row>
    <row r="11" spans="4:8" s="2" customFormat="1" ht="12.75">
      <c r="D11" s="24"/>
      <c r="E11" s="6" t="s">
        <v>256</v>
      </c>
      <c r="F11" s="24"/>
      <c r="H11" s="282"/>
    </row>
    <row r="12" spans="3:9" s="2" customFormat="1" ht="12.75">
      <c r="C12" s="6" t="s">
        <v>38</v>
      </c>
      <c r="D12" s="6" t="s">
        <v>38</v>
      </c>
      <c r="E12" s="6" t="s">
        <v>257</v>
      </c>
      <c r="F12" s="6" t="s">
        <v>39</v>
      </c>
      <c r="G12" s="6"/>
      <c r="H12" s="188" t="s">
        <v>79</v>
      </c>
      <c r="I12" s="6" t="s">
        <v>41</v>
      </c>
    </row>
    <row r="13" spans="3:9" s="2" customFormat="1" ht="13.5" thickBot="1">
      <c r="C13" s="23" t="s">
        <v>40</v>
      </c>
      <c r="D13" s="23" t="s">
        <v>50</v>
      </c>
      <c r="E13" s="23" t="s">
        <v>278</v>
      </c>
      <c r="F13" s="23" t="s">
        <v>258</v>
      </c>
      <c r="G13" s="23" t="s">
        <v>78</v>
      </c>
      <c r="H13" s="189" t="s">
        <v>80</v>
      </c>
      <c r="I13" s="23" t="s">
        <v>81</v>
      </c>
    </row>
    <row r="14" spans="3:9" ht="12.75">
      <c r="C14" s="96" t="s">
        <v>21</v>
      </c>
      <c r="D14" s="96" t="s">
        <v>21</v>
      </c>
      <c r="E14" s="96" t="s">
        <v>21</v>
      </c>
      <c r="F14" s="96" t="s">
        <v>21</v>
      </c>
      <c r="G14" s="96" t="s">
        <v>21</v>
      </c>
      <c r="H14" s="100" t="s">
        <v>21</v>
      </c>
      <c r="I14" s="96" t="s">
        <v>21</v>
      </c>
    </row>
    <row r="15" spans="3:9" ht="12.75">
      <c r="C15" s="96"/>
      <c r="D15" s="96"/>
      <c r="E15" s="96"/>
      <c r="F15" s="96"/>
      <c r="G15" s="96"/>
      <c r="H15" s="100"/>
      <c r="I15" s="96"/>
    </row>
    <row r="16" spans="1:9" ht="12.75">
      <c r="A16" t="s">
        <v>90</v>
      </c>
      <c r="C16" s="14">
        <v>10000000</v>
      </c>
      <c r="D16" s="14">
        <v>7880695</v>
      </c>
      <c r="E16" s="14">
        <v>0</v>
      </c>
      <c r="F16" s="14">
        <v>9176515</v>
      </c>
      <c r="G16" s="14">
        <f>SUM(C16:F16)</f>
        <v>27057210</v>
      </c>
      <c r="H16" s="278">
        <v>0</v>
      </c>
      <c r="I16" s="94">
        <f>+G16+H16</f>
        <v>27057210</v>
      </c>
    </row>
    <row r="17" spans="3:9" ht="12.75">
      <c r="C17" s="14"/>
      <c r="D17" s="14"/>
      <c r="E17" s="14"/>
      <c r="F17" s="14"/>
      <c r="G17" s="14"/>
      <c r="H17" s="220"/>
      <c r="I17" s="94"/>
    </row>
    <row r="18" spans="1:9" ht="12.75">
      <c r="A18" s="43" t="s">
        <v>279</v>
      </c>
      <c r="C18" s="14">
        <v>0</v>
      </c>
      <c r="D18" s="14">
        <v>0</v>
      </c>
      <c r="E18" s="14">
        <v>0</v>
      </c>
      <c r="F18" s="14">
        <v>6254458</v>
      </c>
      <c r="G18" s="14">
        <f>SUM(C18:F18)</f>
        <v>6254458</v>
      </c>
      <c r="H18" s="278">
        <v>0</v>
      </c>
      <c r="I18" s="94">
        <f>+G18+H18</f>
        <v>6254458</v>
      </c>
    </row>
    <row r="19" spans="3:9" ht="12.75">
      <c r="C19" s="14"/>
      <c r="D19" s="14"/>
      <c r="E19" s="14"/>
      <c r="F19" s="14"/>
      <c r="G19" s="14">
        <f>SUM(C19:F19)</f>
        <v>0</v>
      </c>
      <c r="H19" s="220"/>
      <c r="I19" s="94">
        <f aca="true" t="shared" si="0" ref="I19:I25">+G19+H19</f>
        <v>0</v>
      </c>
    </row>
    <row r="20" spans="1:9" ht="12.75">
      <c r="A20" t="s">
        <v>260</v>
      </c>
      <c r="C20" s="14">
        <v>0</v>
      </c>
      <c r="D20" s="14">
        <v>0</v>
      </c>
      <c r="E20" s="14">
        <v>-9315</v>
      </c>
      <c r="F20" s="14">
        <v>0</v>
      </c>
      <c r="G20" s="14">
        <f>SUM(C20:F20)</f>
        <v>-9315</v>
      </c>
      <c r="H20" s="278">
        <v>0</v>
      </c>
      <c r="I20" s="94">
        <f t="shared" si="0"/>
        <v>-9315</v>
      </c>
    </row>
    <row r="21" spans="3:9" ht="12.75">
      <c r="C21" s="14"/>
      <c r="D21" s="14"/>
      <c r="E21" s="14"/>
      <c r="F21" s="14"/>
      <c r="G21" s="14"/>
      <c r="H21" s="220"/>
      <c r="I21" s="94"/>
    </row>
    <row r="22" spans="1:8" ht="12.75">
      <c r="A22" s="232" t="s">
        <v>236</v>
      </c>
      <c r="H22" s="279"/>
    </row>
    <row r="23" spans="1:9" ht="12.75">
      <c r="A23" s="232" t="s">
        <v>229</v>
      </c>
      <c r="C23" s="14">
        <v>0</v>
      </c>
      <c r="D23" s="14">
        <v>513833</v>
      </c>
      <c r="E23" s="14">
        <v>0</v>
      </c>
      <c r="F23" s="14">
        <v>0</v>
      </c>
      <c r="G23" s="14">
        <f>SUM(C23:F23)</f>
        <v>513833</v>
      </c>
      <c r="H23" s="278">
        <v>0</v>
      </c>
      <c r="I23" s="94">
        <f>+G23+H23</f>
        <v>513833</v>
      </c>
    </row>
    <row r="24" spans="3:9" ht="12.75">
      <c r="C24" s="14"/>
      <c r="D24" s="14"/>
      <c r="E24" s="14"/>
      <c r="F24" s="14"/>
      <c r="G24" s="14"/>
      <c r="H24" s="220"/>
      <c r="I24" s="94"/>
    </row>
    <row r="25" spans="1:9" ht="12.75">
      <c r="A25" t="s">
        <v>259</v>
      </c>
      <c r="C25" s="14">
        <v>0</v>
      </c>
      <c r="D25" s="14">
        <v>0</v>
      </c>
      <c r="E25" s="14">
        <v>0</v>
      </c>
      <c r="F25" s="14">
        <v>-40274</v>
      </c>
      <c r="G25" s="14">
        <f>SUM(C25:F25)</f>
        <v>-40274</v>
      </c>
      <c r="H25" s="278">
        <v>0</v>
      </c>
      <c r="I25" s="94">
        <f t="shared" si="0"/>
        <v>-40274</v>
      </c>
    </row>
    <row r="26" spans="3:9" ht="12.75">
      <c r="C26" s="14"/>
      <c r="D26" s="14"/>
      <c r="E26" s="14"/>
      <c r="F26" s="14"/>
      <c r="G26" s="14"/>
      <c r="H26" s="220"/>
      <c r="I26" s="94"/>
    </row>
    <row r="27" spans="1:9" ht="12.75">
      <c r="A27" t="s">
        <v>217</v>
      </c>
      <c r="C27" s="123">
        <f aca="true" t="shared" si="1" ref="C27:I27">SUM(C16:C26)</f>
        <v>10000000</v>
      </c>
      <c r="D27" s="123">
        <f t="shared" si="1"/>
        <v>8394528</v>
      </c>
      <c r="E27" s="123">
        <f t="shared" si="1"/>
        <v>-9315</v>
      </c>
      <c r="F27" s="123">
        <f t="shared" si="1"/>
        <v>15390699</v>
      </c>
      <c r="G27" s="123">
        <f t="shared" si="1"/>
        <v>33775912</v>
      </c>
      <c r="H27" s="221">
        <f t="shared" si="1"/>
        <v>0</v>
      </c>
      <c r="I27" s="123">
        <f t="shared" si="1"/>
        <v>33775912</v>
      </c>
    </row>
    <row r="28" spans="3:9" ht="3" customHeight="1" thickBot="1">
      <c r="C28" s="115"/>
      <c r="D28" s="115"/>
      <c r="E28" s="115"/>
      <c r="F28" s="115"/>
      <c r="G28" s="115"/>
      <c r="H28" s="222"/>
      <c r="I28" s="115"/>
    </row>
    <row r="29" ht="13.5" thickTop="1">
      <c r="H29" s="220"/>
    </row>
    <row r="30" spans="1:8" ht="12.75">
      <c r="A30" s="2"/>
      <c r="H30" s="220"/>
    </row>
    <row r="31" ht="12.75">
      <c r="H31" s="220"/>
    </row>
    <row r="32" spans="1:9" ht="12.75">
      <c r="A32" t="s">
        <v>250</v>
      </c>
      <c r="C32" s="14">
        <f>+C27</f>
        <v>10000000</v>
      </c>
      <c r="D32" s="14">
        <f>+D27</f>
        <v>8394528</v>
      </c>
      <c r="E32" s="14">
        <f>+E27</f>
        <v>-9315</v>
      </c>
      <c r="F32" s="14">
        <v>15390699.4</v>
      </c>
      <c r="G32" s="14">
        <f>+G27</f>
        <v>33775912</v>
      </c>
      <c r="H32" s="278">
        <v>0</v>
      </c>
      <c r="I32" s="94">
        <f>SUM(G32:H32)</f>
        <v>33775912</v>
      </c>
    </row>
    <row r="33" spans="3:8" ht="12.75">
      <c r="C33" s="14"/>
      <c r="D33" s="14"/>
      <c r="E33" s="14"/>
      <c r="F33" s="25"/>
      <c r="G33" s="14"/>
      <c r="H33" s="220"/>
    </row>
    <row r="34" spans="1:10" ht="12.75">
      <c r="A34" s="13" t="s">
        <v>171</v>
      </c>
      <c r="C34" s="14">
        <v>0</v>
      </c>
      <c r="D34" s="14">
        <v>0</v>
      </c>
      <c r="E34" s="14">
        <v>0</v>
      </c>
      <c r="F34" s="25">
        <v>402086.4</v>
      </c>
      <c r="G34" s="25">
        <f>SUM(C34:F34)</f>
        <v>402086.4</v>
      </c>
      <c r="H34" s="278">
        <v>0</v>
      </c>
      <c r="I34" s="121">
        <f>SUM(G34:H34)</f>
        <v>402086.4</v>
      </c>
      <c r="J34" s="16"/>
    </row>
    <row r="35" spans="1:10" ht="12.75">
      <c r="A35"/>
      <c r="C35" s="14"/>
      <c r="D35" s="14"/>
      <c r="E35" s="14"/>
      <c r="F35" s="25"/>
      <c r="G35" s="25"/>
      <c r="H35" s="220"/>
      <c r="I35" s="121"/>
      <c r="J35" s="16"/>
    </row>
    <row r="36" spans="1:10" ht="12.75">
      <c r="A36" t="s">
        <v>225</v>
      </c>
      <c r="C36" s="14"/>
      <c r="D36" s="14"/>
      <c r="E36" s="14">
        <v>-23876.5</v>
      </c>
      <c r="F36" s="25"/>
      <c r="G36" s="25">
        <f>SUM(C36:F36)</f>
        <v>-23876.5</v>
      </c>
      <c r="H36" s="278">
        <v>0</v>
      </c>
      <c r="I36" s="121">
        <f>SUM(G36:H36)</f>
        <v>-23876.5</v>
      </c>
      <c r="J36" s="16"/>
    </row>
    <row r="37" spans="3:10" ht="12.75">
      <c r="C37" s="14"/>
      <c r="D37" s="14"/>
      <c r="E37" s="14"/>
      <c r="F37" s="25"/>
      <c r="G37" s="25"/>
      <c r="H37" s="220"/>
      <c r="I37" s="121"/>
      <c r="J37" s="16"/>
    </row>
    <row r="38" spans="3:9" ht="12.75">
      <c r="C38" s="14"/>
      <c r="D38" s="14"/>
      <c r="E38" s="14"/>
      <c r="F38" s="14"/>
      <c r="G38" s="14"/>
      <c r="H38" s="220"/>
      <c r="I38" s="94"/>
    </row>
    <row r="39" spans="1:9" ht="18" customHeight="1">
      <c r="A39" s="9" t="s">
        <v>251</v>
      </c>
      <c r="B39" s="16"/>
      <c r="C39" s="291">
        <f aca="true" t="shared" si="2" ref="C39:I39">SUM(C32:C38)</f>
        <v>10000000</v>
      </c>
      <c r="D39" s="291">
        <f t="shared" si="2"/>
        <v>8394528</v>
      </c>
      <c r="E39" s="291">
        <f t="shared" si="2"/>
        <v>-33191.5</v>
      </c>
      <c r="F39" s="291">
        <f t="shared" si="2"/>
        <v>15792785.8</v>
      </c>
      <c r="G39" s="291">
        <f t="shared" si="2"/>
        <v>34154121.9</v>
      </c>
      <c r="H39" s="291">
        <f t="shared" si="2"/>
        <v>0</v>
      </c>
      <c r="I39" s="291">
        <f t="shared" si="2"/>
        <v>34154121.9</v>
      </c>
    </row>
    <row r="40" spans="1:9" ht="3.75" customHeight="1" thickBot="1">
      <c r="A40" s="16"/>
      <c r="B40" s="16"/>
      <c r="C40" s="292"/>
      <c r="D40" s="292"/>
      <c r="E40" s="292"/>
      <c r="F40" s="292"/>
      <c r="G40" s="292"/>
      <c r="H40" s="111"/>
      <c r="I40" s="292"/>
    </row>
    <row r="41" spans="1:9" ht="13.5" thickTop="1">
      <c r="A41" s="16"/>
      <c r="B41" s="16"/>
      <c r="C41" s="25"/>
      <c r="D41" s="25"/>
      <c r="E41" s="27"/>
      <c r="F41" s="27"/>
      <c r="G41" s="25"/>
      <c r="H41" s="100"/>
      <c r="I41" s="293"/>
    </row>
    <row r="42" spans="1:9" ht="12.75">
      <c r="A42" s="294" t="s">
        <v>163</v>
      </c>
      <c r="B42" s="295"/>
      <c r="C42" s="295"/>
      <c r="D42" s="295"/>
      <c r="E42" s="295"/>
      <c r="F42" s="92"/>
      <c r="G42" s="295"/>
      <c r="H42" s="296"/>
      <c r="I42" s="297"/>
    </row>
    <row r="43" spans="1:9" ht="9.75" customHeight="1">
      <c r="A43" s="340" t="s">
        <v>242</v>
      </c>
      <c r="B43" s="340"/>
      <c r="C43" s="340"/>
      <c r="D43" s="340"/>
      <c r="E43" s="340"/>
      <c r="F43" s="340"/>
      <c r="G43" s="340"/>
      <c r="H43" s="340"/>
      <c r="I43" s="340"/>
    </row>
    <row r="44" spans="1:9" ht="12.75">
      <c r="A44" s="340"/>
      <c r="B44" s="340"/>
      <c r="C44" s="340"/>
      <c r="D44" s="340"/>
      <c r="E44" s="340"/>
      <c r="F44" s="340"/>
      <c r="G44" s="340"/>
      <c r="H44" s="340"/>
      <c r="I44" s="340"/>
    </row>
    <row r="45" spans="1:7" ht="12.75">
      <c r="A45" s="124"/>
      <c r="B45" s="124"/>
      <c r="C45" s="124"/>
      <c r="D45" s="124"/>
      <c r="E45" s="124"/>
      <c r="F45" s="124"/>
      <c r="G45" s="124"/>
    </row>
    <row r="46" spans="1:9" ht="13.5" customHeight="1">
      <c r="A46" s="16"/>
      <c r="B46" s="16"/>
      <c r="C46" s="16"/>
      <c r="D46" s="16"/>
      <c r="E46" s="16"/>
      <c r="F46" s="25"/>
      <c r="G46" s="16"/>
      <c r="I46" s="14">
        <f>+I39-'BS'!D44</f>
        <v>0.3999999985098839</v>
      </c>
    </row>
    <row r="47" spans="3:6" ht="12.75">
      <c r="C47" s="94"/>
      <c r="D47" s="94"/>
      <c r="E47" s="94"/>
      <c r="F47" s="94"/>
    </row>
    <row r="48" spans="3:6" ht="12.75">
      <c r="C48" s="14"/>
      <c r="D48" s="102"/>
      <c r="E48" s="102"/>
      <c r="F48" s="14"/>
    </row>
    <row r="50" ht="12.75">
      <c r="F50" s="14"/>
    </row>
  </sheetData>
  <sheetProtection/>
  <mergeCells count="4">
    <mergeCell ref="A2:D2"/>
    <mergeCell ref="A43:I44"/>
    <mergeCell ref="D9:E9"/>
    <mergeCell ref="C8:F8"/>
  </mergeCells>
  <printOptions horizontalCentered="1"/>
  <pageMargins left="0.3937007874015748" right="0.3937007874015748" top="0.5905511811023623" bottom="0.2362204724409449" header="0.5118110236220472" footer="0.5118110236220472"/>
  <pageSetup horizontalDpi="600" verticalDpi="600" orientation="landscape" paperSize="9" scale="77" r:id="rId2"/>
  <headerFooter alignWithMargins="0">
    <oddFooter>&amp;L&amp;"Arial,Italic"&amp;8&amp;D&amp;C&amp;"Arial,Italic"&amp;8Page &amp;P&amp;R&amp;"Arial,Italic"&amp;8&amp;F-&amp;A</oddFooter>
  </headerFooter>
  <drawing r:id="rId1"/>
</worksheet>
</file>

<file path=xl/worksheets/sheet4.xml><?xml version="1.0" encoding="utf-8"?>
<worksheet xmlns="http://schemas.openxmlformats.org/spreadsheetml/2006/main" xmlns:r="http://schemas.openxmlformats.org/officeDocument/2006/relationships">
  <dimension ref="A2:F69"/>
  <sheetViews>
    <sheetView view="pageBreakPreview" zoomScaleSheetLayoutView="100" zoomScalePageLayoutView="0" workbookViewId="0" topLeftCell="A1">
      <selection activeCell="G16" sqref="G16"/>
    </sheetView>
  </sheetViews>
  <sheetFormatPr defaultColWidth="4.7109375" defaultRowHeight="12.75"/>
  <cols>
    <col min="1" max="1" width="26.28125" style="101" customWidth="1"/>
    <col min="2" max="2" width="33.140625" style="101" customWidth="1"/>
    <col min="3" max="3" width="15.421875" style="101" customWidth="1"/>
    <col min="4" max="4" width="3.00390625" style="101" customWidth="1"/>
    <col min="5" max="5" width="14.7109375" style="101" customWidth="1"/>
    <col min="6" max="6" width="10.28125" style="101" bestFit="1" customWidth="1"/>
    <col min="7" max="16384" width="4.7109375" style="101" customWidth="1"/>
  </cols>
  <sheetData>
    <row r="1" s="125" customFormat="1" ht="75" customHeight="1"/>
    <row r="2" spans="1:4" s="95" customFormat="1" ht="15.75" customHeight="1">
      <c r="A2" s="336" t="s">
        <v>89</v>
      </c>
      <c r="B2" s="336"/>
      <c r="C2" s="336"/>
      <c r="D2" s="336"/>
    </row>
    <row r="3" s="19" customFormat="1" ht="12.75">
      <c r="A3" s="19" t="s">
        <v>46</v>
      </c>
    </row>
    <row r="4" s="19" customFormat="1" ht="12.75">
      <c r="A4" s="2" t="s">
        <v>252</v>
      </c>
    </row>
    <row r="5" s="19" customFormat="1" ht="12.75">
      <c r="A5" s="19" t="s">
        <v>53</v>
      </c>
    </row>
    <row r="6" s="126" customFormat="1" ht="15.75">
      <c r="B6" s="277"/>
    </row>
    <row r="7" spans="1:5" ht="12.75">
      <c r="A7" s="127"/>
      <c r="B7" s="127"/>
      <c r="C7" s="335" t="s">
        <v>55</v>
      </c>
      <c r="D7" s="335"/>
      <c r="E7" s="335"/>
    </row>
    <row r="8" spans="1:5" ht="13.5" thickBot="1">
      <c r="A8" s="125"/>
      <c r="B8" s="125"/>
      <c r="C8" s="98" t="s">
        <v>249</v>
      </c>
      <c r="D8" s="109"/>
      <c r="E8" s="98" t="s">
        <v>273</v>
      </c>
    </row>
    <row r="9" spans="1:5" ht="12.75">
      <c r="A9" s="125"/>
      <c r="B9" s="125"/>
      <c r="C9" s="280" t="s">
        <v>21</v>
      </c>
      <c r="E9" s="128" t="s">
        <v>21</v>
      </c>
    </row>
    <row r="10" spans="1:5" ht="12.75">
      <c r="A10" s="184"/>
      <c r="B10" s="184"/>
      <c r="C10" s="184"/>
      <c r="D10" s="27"/>
      <c r="E10" s="27"/>
    </row>
    <row r="11" spans="1:5" ht="12.75">
      <c r="A11" s="184" t="s">
        <v>30</v>
      </c>
      <c r="B11" s="184"/>
      <c r="C11" s="184"/>
      <c r="D11" s="27"/>
      <c r="E11" s="27"/>
    </row>
    <row r="12" spans="1:5" ht="12.75">
      <c r="A12" s="184" t="s">
        <v>52</v>
      </c>
      <c r="B12" s="184"/>
      <c r="C12" s="184">
        <f>+'IS'!H27</f>
        <v>438584</v>
      </c>
      <c r="D12" s="27"/>
      <c r="E12" s="100">
        <v>1604620</v>
      </c>
    </row>
    <row r="13" spans="1:5" ht="12.75">
      <c r="A13" s="184"/>
      <c r="B13" s="184"/>
      <c r="C13" s="184"/>
      <c r="D13" s="27"/>
      <c r="E13" s="27"/>
    </row>
    <row r="14" spans="1:5" ht="12.75">
      <c r="A14" s="184" t="s">
        <v>164</v>
      </c>
      <c r="B14" s="184"/>
      <c r="C14" s="184"/>
      <c r="D14" s="27"/>
      <c r="E14" s="27"/>
    </row>
    <row r="15" spans="1:5" ht="12.75">
      <c r="A15" s="184" t="s">
        <v>17</v>
      </c>
      <c r="B15" s="184"/>
      <c r="C15" s="184">
        <v>172680</v>
      </c>
      <c r="D15" s="27"/>
      <c r="E15" s="100">
        <v>383415</v>
      </c>
    </row>
    <row r="16" spans="1:5" ht="12.75">
      <c r="A16" s="184" t="s">
        <v>18</v>
      </c>
      <c r="B16" s="184"/>
      <c r="C16" s="184">
        <v>104046</v>
      </c>
      <c r="D16" s="27"/>
      <c r="E16" s="100">
        <v>113927</v>
      </c>
    </row>
    <row r="17" spans="1:5" ht="12.75">
      <c r="A17" s="184" t="s">
        <v>223</v>
      </c>
      <c r="B17" s="184"/>
      <c r="C17" s="184">
        <v>0</v>
      </c>
      <c r="D17" s="27"/>
      <c r="E17" s="100">
        <v>-10583</v>
      </c>
    </row>
    <row r="18" spans="1:5" ht="12.75">
      <c r="A18" s="184" t="s">
        <v>31</v>
      </c>
      <c r="B18" s="184"/>
      <c r="C18" s="321">
        <v>2463</v>
      </c>
      <c r="D18" s="112"/>
      <c r="E18" s="106">
        <v>0</v>
      </c>
    </row>
    <row r="19" spans="1:5" ht="12.75">
      <c r="A19" s="184" t="s">
        <v>32</v>
      </c>
      <c r="B19" s="184"/>
      <c r="C19" s="184">
        <f>SUM(C12:C18)</f>
        <v>717773</v>
      </c>
      <c r="D19" s="27"/>
      <c r="E19" s="27">
        <f>SUM(E12:E18)</f>
        <v>2091379</v>
      </c>
    </row>
    <row r="20" spans="1:5" ht="12.75">
      <c r="A20" s="184"/>
      <c r="B20" s="184"/>
      <c r="C20" s="184"/>
      <c r="D20" s="27"/>
      <c r="E20" s="27"/>
    </row>
    <row r="21" spans="1:5" ht="12.75">
      <c r="A21" s="184" t="s">
        <v>165</v>
      </c>
      <c r="B21" s="184"/>
      <c r="C21" s="321"/>
      <c r="D21" s="27"/>
      <c r="E21" s="114"/>
    </row>
    <row r="22" spans="1:5" ht="12.75">
      <c r="A22" s="184" t="s">
        <v>208</v>
      </c>
      <c r="B22" s="184"/>
      <c r="C22" s="322">
        <f>-1398390-228687</f>
        <v>-1627077</v>
      </c>
      <c r="D22" s="27"/>
      <c r="E22" s="129">
        <f>-487070+991207</f>
        <v>504137</v>
      </c>
    </row>
    <row r="23" spans="1:5" ht="12.75">
      <c r="A23" s="184" t="s">
        <v>261</v>
      </c>
      <c r="B23" s="184"/>
      <c r="C23" s="322">
        <v>791870</v>
      </c>
      <c r="D23" s="27"/>
      <c r="E23" s="129">
        <v>0</v>
      </c>
    </row>
    <row r="24" spans="1:5" ht="12.75">
      <c r="A24" s="184" t="s">
        <v>211</v>
      </c>
      <c r="B24" s="184"/>
      <c r="C24" s="323">
        <f>124163-43442-23790-2</f>
        <v>56929</v>
      </c>
      <c r="D24" s="27"/>
      <c r="E24" s="130">
        <v>-1425041</v>
      </c>
    </row>
    <row r="25" spans="1:5" ht="12.75">
      <c r="A25" s="184"/>
      <c r="B25" s="184"/>
      <c r="C25" s="324">
        <f>SUM(C22:C24)</f>
        <v>-778278</v>
      </c>
      <c r="D25" s="27"/>
      <c r="E25" s="131">
        <f>SUM(E22:E24)</f>
        <v>-920904</v>
      </c>
    </row>
    <row r="26" spans="1:5" ht="12.75">
      <c r="A26" s="184" t="s">
        <v>280</v>
      </c>
      <c r="B26" s="184"/>
      <c r="C26" s="184">
        <f>+C19+C25</f>
        <v>-60505</v>
      </c>
      <c r="D26" s="27"/>
      <c r="E26" s="27">
        <f>+E19+E25</f>
        <v>1170475</v>
      </c>
    </row>
    <row r="27" spans="1:5" ht="12.75">
      <c r="A27" s="184"/>
      <c r="B27" s="184"/>
      <c r="C27" s="184"/>
      <c r="D27" s="27"/>
      <c r="E27" s="100"/>
    </row>
    <row r="28" spans="1:5" ht="12.75">
      <c r="A28" s="185" t="s">
        <v>212</v>
      </c>
      <c r="B28" s="184"/>
      <c r="C28" s="184">
        <v>-45629</v>
      </c>
      <c r="D28" s="27"/>
      <c r="E28" s="100">
        <v>0</v>
      </c>
    </row>
    <row r="29" spans="1:5" ht="12.75">
      <c r="A29" s="185"/>
      <c r="B29" s="184"/>
      <c r="C29" s="184"/>
      <c r="D29" s="27"/>
      <c r="E29" s="100"/>
    </row>
    <row r="30" spans="1:5" ht="12.75">
      <c r="A30" s="184" t="s">
        <v>166</v>
      </c>
      <c r="B30" s="184"/>
      <c r="C30" s="324">
        <f>SUM(C26:C28)</f>
        <v>-106134</v>
      </c>
      <c r="D30" s="27"/>
      <c r="E30" s="131">
        <f>SUM(E26:E28)</f>
        <v>1170475</v>
      </c>
    </row>
    <row r="31" spans="1:5" ht="12.75">
      <c r="A31" s="184"/>
      <c r="B31" s="184"/>
      <c r="C31" s="184"/>
      <c r="D31" s="27"/>
      <c r="E31" s="27"/>
    </row>
    <row r="32" spans="1:5" ht="12.75">
      <c r="A32" s="184" t="s">
        <v>47</v>
      </c>
      <c r="B32" s="184"/>
      <c r="C32" s="184"/>
      <c r="D32" s="27"/>
      <c r="E32" s="27"/>
    </row>
    <row r="33" spans="1:5" ht="12.75">
      <c r="A33" s="184" t="s">
        <v>33</v>
      </c>
      <c r="B33" s="184"/>
      <c r="C33" s="325">
        <v>-71421</v>
      </c>
      <c r="D33" s="27"/>
      <c r="E33" s="100">
        <v>-1883144</v>
      </c>
    </row>
    <row r="34" spans="1:5" ht="12.75">
      <c r="A34" s="184" t="s">
        <v>209</v>
      </c>
      <c r="B34" s="184"/>
      <c r="C34" s="325">
        <v>-403510</v>
      </c>
      <c r="D34" s="27"/>
      <c r="E34" s="100">
        <v>0</v>
      </c>
    </row>
    <row r="35" spans="1:5" ht="12.75">
      <c r="A35" s="184" t="s">
        <v>167</v>
      </c>
      <c r="B35" s="184"/>
      <c r="C35" s="325">
        <v>0</v>
      </c>
      <c r="D35" s="27"/>
      <c r="E35" s="100">
        <v>-708075</v>
      </c>
    </row>
    <row r="36" spans="1:5" ht="12.75">
      <c r="A36" s="184" t="s">
        <v>224</v>
      </c>
      <c r="B36" s="184"/>
      <c r="C36" s="184">
        <v>0</v>
      </c>
      <c r="D36" s="27"/>
      <c r="E36" s="100">
        <v>-3525</v>
      </c>
    </row>
    <row r="37" spans="1:5" ht="12.75">
      <c r="A37" s="184" t="s">
        <v>48</v>
      </c>
      <c r="B37" s="184"/>
      <c r="C37" s="324">
        <f>SUM(C33:C36)</f>
        <v>-474931</v>
      </c>
      <c r="D37" s="27"/>
      <c r="E37" s="131">
        <f>SUM(E33:E36)</f>
        <v>-2594744</v>
      </c>
    </row>
    <row r="38" spans="1:5" ht="12.75">
      <c r="A38" s="125"/>
      <c r="B38" s="184"/>
      <c r="C38" s="184"/>
      <c r="D38" s="27"/>
      <c r="E38" s="27"/>
    </row>
    <row r="39" spans="1:5" ht="12.75">
      <c r="A39" s="184"/>
      <c r="B39" s="184"/>
      <c r="C39" s="184"/>
      <c r="D39" s="27"/>
      <c r="E39" s="27"/>
    </row>
    <row r="40" spans="1:3" ht="12.75">
      <c r="A40" s="184" t="s">
        <v>42</v>
      </c>
      <c r="B40" s="184"/>
      <c r="C40" s="125"/>
    </row>
    <row r="41" spans="1:5" ht="12.75">
      <c r="A41" s="184" t="s">
        <v>92</v>
      </c>
      <c r="B41" s="184"/>
      <c r="C41" s="184">
        <v>0</v>
      </c>
      <c r="D41" s="27"/>
      <c r="E41" s="100">
        <v>3525</v>
      </c>
    </row>
    <row r="42" spans="1:5" ht="12.75">
      <c r="A42" s="184" t="s">
        <v>262</v>
      </c>
      <c r="B42" s="184"/>
      <c r="C42" s="184">
        <v>-617225</v>
      </c>
      <c r="D42" s="27"/>
      <c r="E42" s="100">
        <v>0</v>
      </c>
    </row>
    <row r="43" spans="1:5" ht="12.75">
      <c r="A43" s="184" t="s">
        <v>177</v>
      </c>
      <c r="B43" s="184"/>
      <c r="C43" s="184">
        <v>0</v>
      </c>
      <c r="D43" s="27"/>
      <c r="E43" s="100">
        <v>21984</v>
      </c>
    </row>
    <row r="44" spans="1:5" ht="12.75">
      <c r="A44" s="184" t="s">
        <v>95</v>
      </c>
      <c r="B44" s="184"/>
      <c r="C44" s="184">
        <v>-18292</v>
      </c>
      <c r="D44" s="27"/>
      <c r="E44" s="100">
        <v>-34812</v>
      </c>
    </row>
    <row r="45" spans="1:5" s="283" customFormat="1" ht="12.75">
      <c r="A45" s="184" t="s">
        <v>96</v>
      </c>
      <c r="B45" s="184"/>
      <c r="C45" s="184">
        <v>0</v>
      </c>
      <c r="D45" s="225"/>
      <c r="E45" s="283">
        <v>-1000000</v>
      </c>
    </row>
    <row r="46" spans="1:5" ht="12.75">
      <c r="A46" s="184" t="s">
        <v>93</v>
      </c>
      <c r="B46" s="184"/>
      <c r="C46" s="125">
        <v>-2463</v>
      </c>
      <c r="D46" s="27"/>
      <c r="E46" s="100">
        <v>0</v>
      </c>
    </row>
    <row r="47" spans="1:5" ht="12.75">
      <c r="A47" s="184" t="s">
        <v>282</v>
      </c>
      <c r="B47" s="184"/>
      <c r="C47" s="324">
        <f>SUM(C41:C46)</f>
        <v>-637980</v>
      </c>
      <c r="D47" s="27"/>
      <c r="E47" s="131">
        <f>SUM(E41:E46)</f>
        <v>-1009303</v>
      </c>
    </row>
    <row r="48" spans="1:5" ht="12.75" customHeight="1" hidden="1">
      <c r="A48" s="184" t="s">
        <v>168</v>
      </c>
      <c r="B48" s="184"/>
      <c r="C48" s="184">
        <v>-20619</v>
      </c>
      <c r="D48" s="27"/>
      <c r="E48" s="100">
        <v>-11043</v>
      </c>
    </row>
    <row r="49" spans="1:5" ht="12.75" customHeight="1" hidden="1">
      <c r="A49" s="184"/>
      <c r="B49" s="184"/>
      <c r="C49" s="324">
        <f>SUM(C41:C45)</f>
        <v>-635517</v>
      </c>
      <c r="D49" s="112"/>
      <c r="E49" s="131">
        <f>SUM(E41:E48)</f>
        <v>-2029649</v>
      </c>
    </row>
    <row r="50" spans="1:5" ht="12.75" customHeight="1">
      <c r="A50" s="184"/>
      <c r="B50" s="184"/>
      <c r="C50" s="184"/>
      <c r="D50" s="27"/>
      <c r="E50" s="27"/>
    </row>
    <row r="51" spans="1:6" ht="12.75">
      <c r="A51" s="27"/>
      <c r="B51" s="27"/>
      <c r="C51" s="112"/>
      <c r="D51" s="112"/>
      <c r="E51" s="112"/>
      <c r="F51" s="100"/>
    </row>
    <row r="52" spans="1:5" ht="12.75">
      <c r="A52" s="184" t="s">
        <v>281</v>
      </c>
      <c r="B52" s="27"/>
      <c r="C52" s="27">
        <f>+C47+C37+C30</f>
        <v>-1219045</v>
      </c>
      <c r="D52" s="27"/>
      <c r="E52" s="27">
        <f>+E47+E37+E30</f>
        <v>-2433572</v>
      </c>
    </row>
    <row r="53" spans="1:5" ht="12.75">
      <c r="A53" s="27" t="s">
        <v>34</v>
      </c>
      <c r="B53" s="27"/>
      <c r="C53" s="27">
        <v>2025503</v>
      </c>
      <c r="D53" s="27"/>
      <c r="E53" s="100">
        <v>4947040</v>
      </c>
    </row>
    <row r="54" spans="1:5" ht="13.5" thickBot="1">
      <c r="A54" s="27" t="s">
        <v>35</v>
      </c>
      <c r="B54" s="27"/>
      <c r="C54" s="132">
        <f>SUM(C52:C53)</f>
        <v>806458</v>
      </c>
      <c r="D54" s="27"/>
      <c r="E54" s="132">
        <f>SUM(E52:E53)</f>
        <v>2513468</v>
      </c>
    </row>
    <row r="55" spans="1:5" ht="12.75">
      <c r="A55" s="27"/>
      <c r="B55" s="27"/>
      <c r="C55" s="27"/>
      <c r="D55" s="27"/>
      <c r="E55" s="27"/>
    </row>
    <row r="56" spans="3:5" ht="12.75">
      <c r="C56" s="27"/>
      <c r="D56" s="27"/>
      <c r="E56" s="27"/>
    </row>
    <row r="57" spans="1:5" ht="12.75">
      <c r="A57" s="27"/>
      <c r="B57" s="27"/>
      <c r="C57" s="27"/>
      <c r="D57" s="27"/>
      <c r="E57" s="27"/>
    </row>
    <row r="58" spans="1:2" ht="12.75">
      <c r="A58" s="27" t="s">
        <v>36</v>
      </c>
      <c r="B58" s="27"/>
    </row>
    <row r="59" spans="1:5" ht="14.25" customHeight="1">
      <c r="A59" s="27" t="s">
        <v>172</v>
      </c>
      <c r="B59" s="27"/>
      <c r="C59" s="27">
        <v>0</v>
      </c>
      <c r="D59" s="27"/>
      <c r="E59" s="27">
        <v>2000000</v>
      </c>
    </row>
    <row r="60" spans="1:5" ht="12.75">
      <c r="A60" s="27" t="s">
        <v>51</v>
      </c>
      <c r="B60" s="27"/>
      <c r="C60" s="114">
        <v>806458</v>
      </c>
      <c r="D60" s="27"/>
      <c r="E60" s="114">
        <v>513468</v>
      </c>
    </row>
    <row r="61" spans="1:5" ht="13.5" thickBot="1">
      <c r="A61" s="27"/>
      <c r="B61" s="27"/>
      <c r="C61" s="133">
        <f>SUM(C59:C60)</f>
        <v>806458</v>
      </c>
      <c r="D61" s="27"/>
      <c r="E61" s="134">
        <f>SUM(E59:E60)</f>
        <v>2513468</v>
      </c>
    </row>
    <row r="62" spans="1:5" ht="12.75">
      <c r="A62" s="27"/>
      <c r="C62" s="298">
        <f>+C54-C61</f>
        <v>0</v>
      </c>
      <c r="D62" s="299"/>
      <c r="E62" s="298">
        <f>+E54-E61</f>
        <v>0</v>
      </c>
    </row>
    <row r="63" spans="2:5" ht="12.75" customHeight="1">
      <c r="B63" s="89"/>
      <c r="C63" s="299">
        <f>+C61-'BS'!D29</f>
        <v>0</v>
      </c>
      <c r="D63" s="299"/>
      <c r="E63" s="299"/>
    </row>
    <row r="64" spans="1:5" ht="12.75" customHeight="1">
      <c r="A64" s="87" t="s">
        <v>163</v>
      </c>
      <c r="B64" s="214"/>
      <c r="C64" s="214"/>
      <c r="D64" s="214"/>
      <c r="E64" s="214"/>
    </row>
    <row r="65" spans="1:5" ht="29.25" customHeight="1">
      <c r="A65" s="343" t="s">
        <v>243</v>
      </c>
      <c r="B65" s="343"/>
      <c r="C65" s="343"/>
      <c r="D65" s="343"/>
      <c r="E65" s="343"/>
    </row>
    <row r="66" spans="1:5" ht="12.75">
      <c r="A66" s="214"/>
      <c r="B66" s="27"/>
      <c r="C66" s="27"/>
      <c r="D66" s="27"/>
      <c r="E66" s="27"/>
    </row>
    <row r="67" ht="12.75">
      <c r="A67" s="16"/>
    </row>
    <row r="69" ht="12.75">
      <c r="C69" s="135"/>
    </row>
  </sheetData>
  <sheetProtection/>
  <mergeCells count="3">
    <mergeCell ref="A2:D2"/>
    <mergeCell ref="C7:E7"/>
    <mergeCell ref="A65:E65"/>
  </mergeCells>
  <printOptions horizontalCentered="1"/>
  <pageMargins left="0.5905511811023623" right="0" top="0.1968503937007874" bottom="0.1968503937007874" header="0.11811023622047245" footer="0.1968503937007874"/>
  <pageSetup horizontalDpi="600" verticalDpi="600" orientation="portrait" paperSize="9" scale="80" r:id="rId2"/>
  <headerFooter alignWithMargins="0">
    <oddFooter>&amp;L&amp;"Arial,Italic"&amp;8&amp;D&amp;C&amp;8P&amp;"Arial,Italic"age &amp;P&amp;R&amp;"Arial,Italic"&amp;8&amp;F-&amp;A</oddFooter>
  </headerFooter>
  <drawing r:id="rId1"/>
</worksheet>
</file>

<file path=xl/worksheets/sheet5.xml><?xml version="1.0" encoding="utf-8"?>
<worksheet xmlns="http://schemas.openxmlformats.org/spreadsheetml/2006/main" xmlns:r="http://schemas.openxmlformats.org/officeDocument/2006/relationships">
  <sheetPr>
    <tabColor indexed="10"/>
  </sheetPr>
  <dimension ref="A5:K208"/>
  <sheetViews>
    <sheetView view="pageBreakPreview" zoomScaleSheetLayoutView="100" zoomScalePageLayoutView="0" workbookViewId="0" topLeftCell="A1">
      <selection activeCell="A1" sqref="A1"/>
    </sheetView>
  </sheetViews>
  <sheetFormatPr defaultColWidth="9.140625" defaultRowHeight="12.75"/>
  <cols>
    <col min="1" max="1" width="6.28125" style="136" customWidth="1"/>
    <col min="2" max="2" width="5.7109375" style="137" customWidth="1"/>
    <col min="3" max="3" width="19.7109375" style="137" customWidth="1"/>
    <col min="4" max="4" width="10.28125" style="137" customWidth="1"/>
    <col min="5" max="5" width="12.8515625" style="137" customWidth="1"/>
    <col min="6" max="6" width="13.57421875" style="137" customWidth="1"/>
    <col min="7" max="7" width="12.140625" style="137" customWidth="1"/>
    <col min="8" max="8" width="13.57421875" style="137" customWidth="1"/>
    <col min="9" max="9" width="13.28125" style="141" customWidth="1"/>
    <col min="10" max="10" width="2.00390625" style="137" customWidth="1"/>
    <col min="11" max="11" width="8.7109375" style="137" customWidth="1"/>
    <col min="12" max="12" width="2.140625" style="137" customWidth="1"/>
    <col min="13" max="13" width="18.140625" style="137" customWidth="1"/>
    <col min="14" max="16384" width="9.140625" style="137" customWidth="1"/>
  </cols>
  <sheetData>
    <row r="5" spans="2:6" ht="12.75" customHeight="1">
      <c r="B5" s="137" t="s">
        <v>97</v>
      </c>
      <c r="D5" s="138"/>
      <c r="F5" s="191"/>
    </row>
    <row r="6" ht="12.75" customHeight="1">
      <c r="D6" s="138"/>
    </row>
    <row r="7" spans="1:9" s="37" customFormat="1" ht="14.25" customHeight="1">
      <c r="A7" s="136"/>
      <c r="B7" s="37" t="s">
        <v>98</v>
      </c>
      <c r="I7" s="36"/>
    </row>
    <row r="8" spans="1:9" s="37" customFormat="1" ht="14.25" customHeight="1">
      <c r="A8" s="136"/>
      <c r="B8" s="37" t="s">
        <v>283</v>
      </c>
      <c r="I8" s="36"/>
    </row>
    <row r="9" ht="12.75" customHeight="1"/>
    <row r="10" spans="1:11" ht="27.75" customHeight="1">
      <c r="A10" s="79" t="s">
        <v>99</v>
      </c>
      <c r="B10" s="361" t="s">
        <v>178</v>
      </c>
      <c r="C10" s="361"/>
      <c r="D10" s="361"/>
      <c r="E10" s="361"/>
      <c r="F10" s="361"/>
      <c r="G10" s="361"/>
      <c r="H10" s="361"/>
      <c r="I10" s="361"/>
      <c r="J10" s="361"/>
      <c r="K10" s="361"/>
    </row>
    <row r="11" ht="12.75" customHeight="1"/>
    <row r="12" ht="12.75" customHeight="1"/>
    <row r="13" spans="1:2" ht="12.75" customHeight="1">
      <c r="A13" s="136" t="s">
        <v>100</v>
      </c>
      <c r="B13" s="37" t="s">
        <v>189</v>
      </c>
    </row>
    <row r="14" spans="1:11" ht="150.75" customHeight="1">
      <c r="A14" s="139"/>
      <c r="B14" s="332" t="s">
        <v>263</v>
      </c>
      <c r="C14" s="332"/>
      <c r="D14" s="332"/>
      <c r="E14" s="332"/>
      <c r="F14" s="332"/>
      <c r="G14" s="332"/>
      <c r="H14" s="332"/>
      <c r="I14" s="332"/>
      <c r="J14" s="332"/>
      <c r="K14" s="332"/>
    </row>
    <row r="15" spans="1:2" ht="15">
      <c r="A15" s="139"/>
      <c r="B15" s="37"/>
    </row>
    <row r="16" spans="1:2" ht="15">
      <c r="A16" s="139"/>
      <c r="B16" s="37"/>
    </row>
    <row r="17" spans="1:2" ht="12.75" customHeight="1">
      <c r="A17" s="136" t="s">
        <v>101</v>
      </c>
      <c r="B17" s="37" t="s">
        <v>179</v>
      </c>
    </row>
    <row r="18" spans="2:11" ht="30.75" customHeight="1">
      <c r="B18" s="345" t="s">
        <v>264</v>
      </c>
      <c r="C18" s="345"/>
      <c r="D18" s="345"/>
      <c r="E18" s="345"/>
      <c r="F18" s="345"/>
      <c r="G18" s="345"/>
      <c r="H18" s="345"/>
      <c r="I18" s="345"/>
      <c r="J18" s="345"/>
      <c r="K18" s="345"/>
    </row>
    <row r="19" ht="15">
      <c r="B19" s="37"/>
    </row>
    <row r="20" ht="15">
      <c r="B20" s="37"/>
    </row>
    <row r="21" spans="1:2" ht="15">
      <c r="A21" s="136" t="s">
        <v>102</v>
      </c>
      <c r="B21" s="37" t="s">
        <v>180</v>
      </c>
    </row>
    <row r="22" spans="2:11" ht="12.75" customHeight="1">
      <c r="B22" s="345" t="s">
        <v>181</v>
      </c>
      <c r="C22" s="345"/>
      <c r="D22" s="345"/>
      <c r="E22" s="345"/>
      <c r="F22" s="345"/>
      <c r="G22" s="345"/>
      <c r="H22" s="345"/>
      <c r="I22" s="345"/>
      <c r="J22" s="345"/>
      <c r="K22" s="345"/>
    </row>
    <row r="23" ht="12.75" customHeight="1">
      <c r="B23" s="37"/>
    </row>
    <row r="24" ht="12.75" customHeight="1">
      <c r="B24" s="37"/>
    </row>
    <row r="25" spans="1:2" ht="13.5" customHeight="1">
      <c r="A25" s="136" t="s">
        <v>103</v>
      </c>
      <c r="B25" s="37" t="s">
        <v>182</v>
      </c>
    </row>
    <row r="26" spans="1:11" ht="27.75" customHeight="1">
      <c r="A26" s="139"/>
      <c r="B26" s="345" t="s">
        <v>183</v>
      </c>
      <c r="C26" s="345"/>
      <c r="D26" s="345"/>
      <c r="E26" s="345"/>
      <c r="F26" s="345"/>
      <c r="G26" s="345"/>
      <c r="H26" s="345"/>
      <c r="I26" s="345"/>
      <c r="J26" s="345"/>
      <c r="K26" s="345"/>
    </row>
    <row r="27" ht="13.5" customHeight="1">
      <c r="B27" s="37"/>
    </row>
    <row r="28" ht="13.5" customHeight="1">
      <c r="B28" s="37"/>
    </row>
    <row r="29" spans="1:2" ht="14.25" customHeight="1">
      <c r="A29" s="136" t="s">
        <v>104</v>
      </c>
      <c r="B29" s="37" t="s">
        <v>184</v>
      </c>
    </row>
    <row r="30" spans="2:11" ht="27.75" customHeight="1">
      <c r="B30" s="345" t="s">
        <v>185</v>
      </c>
      <c r="C30" s="345"/>
      <c r="D30" s="345"/>
      <c r="E30" s="345"/>
      <c r="F30" s="345"/>
      <c r="G30" s="345"/>
      <c r="H30" s="345"/>
      <c r="I30" s="345"/>
      <c r="J30" s="345"/>
      <c r="K30" s="345"/>
    </row>
    <row r="31" ht="13.5" customHeight="1">
      <c r="B31" s="37"/>
    </row>
    <row r="32" ht="12.75" customHeight="1">
      <c r="B32" s="37"/>
    </row>
    <row r="33" spans="1:2" ht="13.5" customHeight="1">
      <c r="A33" s="136" t="s">
        <v>105</v>
      </c>
      <c r="B33" s="37" t="s">
        <v>186</v>
      </c>
    </row>
    <row r="34" spans="2:11" ht="13.5" customHeight="1">
      <c r="B34" s="345" t="s">
        <v>187</v>
      </c>
      <c r="C34" s="345"/>
      <c r="D34" s="345"/>
      <c r="E34" s="345"/>
      <c r="F34" s="345"/>
      <c r="G34" s="345"/>
      <c r="H34" s="345"/>
      <c r="I34" s="345"/>
      <c r="J34" s="345"/>
      <c r="K34" s="345"/>
    </row>
    <row r="35" ht="13.5" customHeight="1">
      <c r="B35" s="37"/>
    </row>
    <row r="36" ht="13.5" customHeight="1">
      <c r="B36" s="37"/>
    </row>
    <row r="37" spans="1:2" ht="15" customHeight="1">
      <c r="A37" s="136" t="s">
        <v>106</v>
      </c>
      <c r="B37" s="37" t="s">
        <v>188</v>
      </c>
    </row>
    <row r="38" spans="2:11" ht="28.5" customHeight="1">
      <c r="B38" s="345" t="s">
        <v>265</v>
      </c>
      <c r="C38" s="345"/>
      <c r="D38" s="345"/>
      <c r="E38" s="345"/>
      <c r="F38" s="345"/>
      <c r="G38" s="345"/>
      <c r="H38" s="345"/>
      <c r="I38" s="345"/>
      <c r="J38" s="345"/>
      <c r="K38" s="345"/>
    </row>
    <row r="39" ht="13.5" customHeight="1">
      <c r="B39" s="37"/>
    </row>
    <row r="40" ht="13.5" customHeight="1">
      <c r="B40" s="37"/>
    </row>
    <row r="41" spans="1:2" ht="15.75" customHeight="1">
      <c r="A41" s="136" t="s">
        <v>107</v>
      </c>
      <c r="B41" s="37" t="s">
        <v>190</v>
      </c>
    </row>
    <row r="42" spans="2:11" ht="29.25" customHeight="1">
      <c r="B42" s="345" t="s">
        <v>191</v>
      </c>
      <c r="C42" s="345"/>
      <c r="D42" s="345"/>
      <c r="E42" s="345"/>
      <c r="F42" s="345"/>
      <c r="G42" s="345"/>
      <c r="H42" s="345"/>
      <c r="I42" s="345"/>
      <c r="J42" s="345"/>
      <c r="K42" s="345"/>
    </row>
    <row r="43" ht="13.5" customHeight="1">
      <c r="B43" s="37"/>
    </row>
    <row r="44" s="141" customFormat="1" ht="12.75" customHeight="1">
      <c r="A44" s="140"/>
    </row>
    <row r="45" spans="1:2" ht="13.5" customHeight="1">
      <c r="A45" s="136" t="s">
        <v>108</v>
      </c>
      <c r="B45" s="37" t="s">
        <v>192</v>
      </c>
    </row>
    <row r="46" spans="2:11" ht="27.75" customHeight="1">
      <c r="B46" s="345" t="s">
        <v>193</v>
      </c>
      <c r="C46" s="345"/>
      <c r="D46" s="345"/>
      <c r="E46" s="345"/>
      <c r="F46" s="345"/>
      <c r="G46" s="345"/>
      <c r="H46" s="345"/>
      <c r="I46" s="345"/>
      <c r="J46" s="345"/>
      <c r="K46" s="345"/>
    </row>
    <row r="47" ht="12.75" customHeight="1" thickBot="1">
      <c r="A47" s="139"/>
    </row>
    <row r="48" spans="1:10" ht="20.25" customHeight="1" thickBot="1">
      <c r="A48" s="142"/>
      <c r="C48" s="143" t="s">
        <v>109</v>
      </c>
      <c r="D48" s="144"/>
      <c r="E48" s="144"/>
      <c r="F48" s="144"/>
      <c r="G48" s="144"/>
      <c r="H48" s="183"/>
      <c r="I48" s="355" t="s">
        <v>284</v>
      </c>
      <c r="J48" s="356"/>
    </row>
    <row r="49" spans="1:10" ht="15" customHeight="1">
      <c r="A49" s="142"/>
      <c r="C49" s="285" t="s">
        <v>110</v>
      </c>
      <c r="D49" s="145"/>
      <c r="E49" s="145"/>
      <c r="F49" s="145"/>
      <c r="G49" s="145"/>
      <c r="H49" s="146"/>
      <c r="I49" s="284" t="s">
        <v>21</v>
      </c>
      <c r="J49" s="147"/>
    </row>
    <row r="50" spans="1:10" ht="15" customHeight="1">
      <c r="A50" s="142"/>
      <c r="C50" s="148" t="s">
        <v>111</v>
      </c>
      <c r="D50" s="145"/>
      <c r="E50" s="145"/>
      <c r="F50" s="145"/>
      <c r="G50" s="145"/>
      <c r="H50" s="149"/>
      <c r="I50" s="194">
        <v>958000</v>
      </c>
      <c r="J50" s="151"/>
    </row>
    <row r="51" spans="1:10" ht="15" customHeight="1">
      <c r="A51" s="142"/>
      <c r="C51" s="148" t="s">
        <v>112</v>
      </c>
      <c r="D51" s="145"/>
      <c r="E51" s="145"/>
      <c r="F51" s="145"/>
      <c r="G51" s="145"/>
      <c r="H51" s="149"/>
      <c r="I51" s="194">
        <v>1244830</v>
      </c>
      <c r="J51" s="151"/>
    </row>
    <row r="52" spans="1:10" ht="15" customHeight="1">
      <c r="A52" s="142"/>
      <c r="C52" s="148" t="s">
        <v>113</v>
      </c>
      <c r="D52" s="145"/>
      <c r="E52" s="145"/>
      <c r="F52" s="145"/>
      <c r="G52" s="145"/>
      <c r="H52" s="149"/>
      <c r="I52" s="194">
        <v>586000</v>
      </c>
      <c r="J52" s="151"/>
    </row>
    <row r="53" spans="1:10" ht="15" customHeight="1">
      <c r="A53" s="142"/>
      <c r="C53" s="148" t="s">
        <v>114</v>
      </c>
      <c r="D53" s="145"/>
      <c r="E53" s="145"/>
      <c r="F53" s="145"/>
      <c r="G53" s="145"/>
      <c r="H53" s="149"/>
      <c r="I53" s="194">
        <v>75000</v>
      </c>
      <c r="J53" s="151"/>
    </row>
    <row r="54" spans="1:10" ht="15" customHeight="1">
      <c r="A54" s="142"/>
      <c r="C54" s="148" t="s">
        <v>115</v>
      </c>
      <c r="D54" s="145"/>
      <c r="E54" s="145"/>
      <c r="F54" s="145"/>
      <c r="G54" s="145"/>
      <c r="H54" s="149"/>
      <c r="I54" s="194">
        <v>105000</v>
      </c>
      <c r="J54" s="151"/>
    </row>
    <row r="55" spans="1:10" ht="15" customHeight="1">
      <c r="A55" s="142"/>
      <c r="C55" s="148" t="s">
        <v>116</v>
      </c>
      <c r="D55" s="145"/>
      <c r="E55" s="145"/>
      <c r="F55" s="145"/>
      <c r="G55" s="145"/>
      <c r="H55" s="149"/>
      <c r="I55" s="194">
        <v>1050000</v>
      </c>
      <c r="J55" s="151"/>
    </row>
    <row r="56" spans="1:10" ht="15" customHeight="1">
      <c r="A56" s="142"/>
      <c r="C56" s="285" t="s">
        <v>117</v>
      </c>
      <c r="D56" s="145"/>
      <c r="E56" s="145"/>
      <c r="F56" s="145"/>
      <c r="G56" s="145"/>
      <c r="H56" s="149"/>
      <c r="I56" s="194"/>
      <c r="J56" s="151"/>
    </row>
    <row r="57" spans="1:10" ht="15" customHeight="1">
      <c r="A57" s="142"/>
      <c r="C57" s="148" t="s">
        <v>118</v>
      </c>
      <c r="D57" s="145"/>
      <c r="E57" s="145"/>
      <c r="F57" s="145"/>
      <c r="G57" s="145"/>
      <c r="H57" s="149"/>
      <c r="I57" s="194">
        <v>865818</v>
      </c>
      <c r="J57" s="151"/>
    </row>
    <row r="58" spans="1:10" ht="15" customHeight="1">
      <c r="A58" s="142"/>
      <c r="C58" s="148" t="s">
        <v>119</v>
      </c>
      <c r="D58" s="145"/>
      <c r="E58" s="145"/>
      <c r="F58" s="145"/>
      <c r="G58" s="145"/>
      <c r="H58" s="149"/>
      <c r="I58" s="194">
        <v>8464</v>
      </c>
      <c r="J58" s="151"/>
    </row>
    <row r="59" spans="1:10" ht="15" customHeight="1" thickBot="1">
      <c r="A59" s="142"/>
      <c r="C59" s="148"/>
      <c r="D59" s="145"/>
      <c r="E59" s="145"/>
      <c r="F59" s="145"/>
      <c r="G59" s="145"/>
      <c r="H59" s="149"/>
      <c r="I59" s="194"/>
      <c r="J59" s="151"/>
    </row>
    <row r="60" spans="1:10" ht="18.75" customHeight="1" thickBot="1">
      <c r="A60" s="142"/>
      <c r="C60" s="152" t="s">
        <v>120</v>
      </c>
      <c r="D60" s="153"/>
      <c r="E60" s="153"/>
      <c r="F60" s="153"/>
      <c r="G60" s="153"/>
      <c r="H60" s="154"/>
      <c r="I60" s="215">
        <f>SUM(I50:I59)</f>
        <v>4893112</v>
      </c>
      <c r="J60" s="156"/>
    </row>
    <row r="61" spans="1:11" ht="18.75" customHeight="1" thickBot="1">
      <c r="A61" s="142"/>
      <c r="B61" s="145"/>
      <c r="C61" s="145"/>
      <c r="D61" s="145"/>
      <c r="E61" s="145"/>
      <c r="F61" s="145"/>
      <c r="G61" s="145"/>
      <c r="I61" s="195"/>
      <c r="K61" s="213"/>
    </row>
    <row r="62" spans="3:10" ht="20.25" customHeight="1" thickBot="1">
      <c r="C62" s="143" t="s">
        <v>121</v>
      </c>
      <c r="D62" s="144"/>
      <c r="E62" s="144"/>
      <c r="F62" s="144"/>
      <c r="G62" s="144"/>
      <c r="H62" s="183"/>
      <c r="I62" s="355" t="s">
        <v>284</v>
      </c>
      <c r="J62" s="356"/>
    </row>
    <row r="63" spans="3:10" ht="15" customHeight="1">
      <c r="C63" s="148"/>
      <c r="D63" s="145"/>
      <c r="E63" s="145"/>
      <c r="F63" s="145"/>
      <c r="G63" s="145"/>
      <c r="H63" s="158"/>
      <c r="I63" s="284" t="s">
        <v>21</v>
      </c>
      <c r="J63" s="159"/>
    </row>
    <row r="64" spans="3:10" ht="15" customHeight="1">
      <c r="C64" s="148" t="s">
        <v>122</v>
      </c>
      <c r="D64" s="145"/>
      <c r="E64" s="145"/>
      <c r="F64" s="145"/>
      <c r="G64" s="150"/>
      <c r="H64" s="160"/>
      <c r="I64" s="196">
        <v>1613613</v>
      </c>
      <c r="J64" s="159"/>
    </row>
    <row r="65" spans="3:10" ht="15" customHeight="1">
      <c r="C65" s="148" t="s">
        <v>123</v>
      </c>
      <c r="D65" s="145"/>
      <c r="E65" s="145"/>
      <c r="F65" s="145"/>
      <c r="G65" s="150"/>
      <c r="H65" s="160"/>
      <c r="I65" s="196">
        <v>17597</v>
      </c>
      <c r="J65" s="159"/>
    </row>
    <row r="66" spans="3:10" ht="15" customHeight="1">
      <c r="C66" s="148" t="s">
        <v>124</v>
      </c>
      <c r="D66" s="145"/>
      <c r="E66" s="145"/>
      <c r="F66" s="145"/>
      <c r="G66" s="150"/>
      <c r="H66" s="160"/>
      <c r="I66" s="196">
        <v>1334</v>
      </c>
      <c r="J66" s="159"/>
    </row>
    <row r="67" spans="3:10" ht="15" customHeight="1">
      <c r="C67" s="148" t="s">
        <v>125</v>
      </c>
      <c r="D67" s="145"/>
      <c r="E67" s="145"/>
      <c r="F67" s="145"/>
      <c r="G67" s="150"/>
      <c r="H67" s="160"/>
      <c r="I67" s="196">
        <v>2035738</v>
      </c>
      <c r="J67" s="159"/>
    </row>
    <row r="68" spans="3:10" ht="15" customHeight="1">
      <c r="C68" s="148" t="s">
        <v>221</v>
      </c>
      <c r="D68" s="145"/>
      <c r="E68" s="145"/>
      <c r="F68" s="145"/>
      <c r="G68" s="150"/>
      <c r="H68" s="160"/>
      <c r="I68" s="196">
        <v>732000</v>
      </c>
      <c r="J68" s="159"/>
    </row>
    <row r="69" spans="3:10" ht="15" customHeight="1">
      <c r="C69" s="148" t="s">
        <v>292</v>
      </c>
      <c r="D69" s="145"/>
      <c r="E69" s="145"/>
      <c r="F69" s="145"/>
      <c r="G69" s="150"/>
      <c r="H69" s="160"/>
      <c r="I69" s="196">
        <v>492830</v>
      </c>
      <c r="J69" s="159"/>
    </row>
    <row r="70" spans="1:10" s="145" customFormat="1" ht="15" customHeight="1" thickBot="1">
      <c r="A70" s="142"/>
      <c r="C70" s="148"/>
      <c r="G70" s="150"/>
      <c r="H70" s="160"/>
      <c r="I70" s="196"/>
      <c r="J70" s="159"/>
    </row>
    <row r="71" spans="3:10" ht="20.25" customHeight="1" thickBot="1">
      <c r="C71" s="152" t="s">
        <v>120</v>
      </c>
      <c r="D71" s="153"/>
      <c r="E71" s="153"/>
      <c r="F71" s="153"/>
      <c r="G71" s="155"/>
      <c r="H71" s="161"/>
      <c r="I71" s="216">
        <f>SUM(I64:I70)</f>
        <v>4893112</v>
      </c>
      <c r="J71" s="162"/>
    </row>
    <row r="72" spans="3:10" ht="15">
      <c r="C72" s="145"/>
      <c r="D72" s="145"/>
      <c r="E72" s="145"/>
      <c r="F72" s="145"/>
      <c r="G72" s="150"/>
      <c r="H72" s="150"/>
      <c r="I72" s="197"/>
      <c r="J72" s="145"/>
    </row>
    <row r="73" ht="12.75" customHeight="1">
      <c r="I73" s="195"/>
    </row>
    <row r="74" spans="1:2" ht="15" customHeight="1">
      <c r="A74" s="136" t="s">
        <v>126</v>
      </c>
      <c r="B74" s="37" t="s">
        <v>203</v>
      </c>
    </row>
    <row r="75" spans="2:11" ht="32.25" customHeight="1">
      <c r="B75" s="332" t="s">
        <v>291</v>
      </c>
      <c r="C75" s="332"/>
      <c r="D75" s="332"/>
      <c r="E75" s="332"/>
      <c r="F75" s="332"/>
      <c r="G75" s="332"/>
      <c r="H75" s="332"/>
      <c r="I75" s="332"/>
      <c r="J75" s="332"/>
      <c r="K75" s="332"/>
    </row>
    <row r="76" spans="2:11" ht="15.75" customHeight="1">
      <c r="B76" s="163"/>
      <c r="C76" s="163"/>
      <c r="D76" s="163"/>
      <c r="E76" s="163"/>
      <c r="F76" s="163"/>
      <c r="G76" s="163"/>
      <c r="H76" s="163"/>
      <c r="I76" s="84"/>
      <c r="J76" s="163"/>
      <c r="K76" s="163"/>
    </row>
    <row r="77" spans="1:2" ht="16.5" customHeight="1">
      <c r="A77" s="136" t="s">
        <v>127</v>
      </c>
      <c r="B77" s="37" t="s">
        <v>4</v>
      </c>
    </row>
    <row r="78" spans="2:11" ht="32.25" customHeight="1">
      <c r="B78" s="354" t="s">
        <v>230</v>
      </c>
      <c r="C78" s="354"/>
      <c r="D78" s="354"/>
      <c r="E78" s="354"/>
      <c r="F78" s="354"/>
      <c r="G78" s="354"/>
      <c r="H78" s="354"/>
      <c r="I78" s="354"/>
      <c r="J78" s="354"/>
      <c r="K78" s="354"/>
    </row>
    <row r="79" spans="2:11" ht="9.75" customHeight="1">
      <c r="B79" s="223"/>
      <c r="C79" s="223"/>
      <c r="D79" s="223"/>
      <c r="E79" s="223"/>
      <c r="F79" s="223"/>
      <c r="G79" s="223"/>
      <c r="H79" s="223"/>
      <c r="I79" s="223"/>
      <c r="J79" s="223"/>
      <c r="K79" s="223"/>
    </row>
    <row r="80" spans="2:11" ht="74.25" customHeight="1">
      <c r="B80" s="346" t="s">
        <v>299</v>
      </c>
      <c r="C80" s="346"/>
      <c r="D80" s="346"/>
      <c r="E80" s="346"/>
      <c r="F80" s="346"/>
      <c r="G80" s="346"/>
      <c r="H80" s="346"/>
      <c r="I80" s="346"/>
      <c r="J80" s="346"/>
      <c r="K80" s="346"/>
    </row>
    <row r="81" spans="2:11" ht="17.25" customHeight="1">
      <c r="B81" s="190"/>
      <c r="C81" s="190"/>
      <c r="D81" s="190"/>
      <c r="E81" s="190"/>
      <c r="F81" s="190"/>
      <c r="G81" s="190"/>
      <c r="H81" s="190"/>
      <c r="I81" s="190"/>
      <c r="J81" s="190"/>
      <c r="K81" s="190"/>
    </row>
    <row r="82" spans="1:2" ht="12.75" customHeight="1">
      <c r="A82" s="136" t="s">
        <v>128</v>
      </c>
      <c r="B82" s="37" t="s">
        <v>5</v>
      </c>
    </row>
    <row r="83" spans="2:11" ht="29.25" customHeight="1">
      <c r="B83" s="345" t="s">
        <v>6</v>
      </c>
      <c r="C83" s="345"/>
      <c r="D83" s="345"/>
      <c r="E83" s="345"/>
      <c r="F83" s="345"/>
      <c r="G83" s="345"/>
      <c r="H83" s="345"/>
      <c r="I83" s="345"/>
      <c r="J83" s="345"/>
      <c r="K83" s="345"/>
    </row>
    <row r="84" spans="2:3" ht="12.75" customHeight="1">
      <c r="B84" s="37"/>
      <c r="C84" s="37"/>
    </row>
    <row r="85" spans="1:3" ht="12.75" customHeight="1">
      <c r="A85" s="139"/>
      <c r="B85" s="37"/>
      <c r="C85" s="37"/>
    </row>
    <row r="86" spans="1:2" ht="12.75" customHeight="1">
      <c r="A86" s="136" t="s">
        <v>129</v>
      </c>
      <c r="B86" s="37" t="s">
        <v>7</v>
      </c>
    </row>
    <row r="87" spans="1:11" ht="12.75" customHeight="1">
      <c r="A87" s="139"/>
      <c r="B87" s="345" t="s">
        <v>300</v>
      </c>
      <c r="C87" s="345"/>
      <c r="D87" s="345"/>
      <c r="E87" s="345"/>
      <c r="F87" s="345"/>
      <c r="G87" s="345"/>
      <c r="H87" s="345"/>
      <c r="I87" s="345"/>
      <c r="J87" s="345"/>
      <c r="K87" s="345"/>
    </row>
    <row r="88" ht="12.75" customHeight="1"/>
    <row r="89" spans="1:10" ht="10.5" customHeight="1">
      <c r="A89" s="139"/>
      <c r="C89" s="36"/>
      <c r="D89" s="141"/>
      <c r="E89" s="141"/>
      <c r="F89" s="141"/>
      <c r="G89" s="141"/>
      <c r="H89" s="141"/>
      <c r="J89" s="141"/>
    </row>
    <row r="90" spans="1:11" s="37" customFormat="1" ht="15">
      <c r="A90" s="79" t="s">
        <v>131</v>
      </c>
      <c r="B90" s="357" t="s">
        <v>8</v>
      </c>
      <c r="C90" s="357"/>
      <c r="D90" s="357"/>
      <c r="E90" s="357"/>
      <c r="F90" s="357"/>
      <c r="G90" s="357"/>
      <c r="H90" s="357"/>
      <c r="I90" s="357"/>
      <c r="J90" s="357"/>
      <c r="K90" s="357"/>
    </row>
    <row r="91" spans="1:11" s="288" customFormat="1" ht="12.75" customHeight="1">
      <c r="A91" s="326"/>
      <c r="B91" s="36"/>
      <c r="C91" s="36"/>
      <c r="D91" s="141"/>
      <c r="E91" s="141"/>
      <c r="F91" s="141"/>
      <c r="G91" s="141"/>
      <c r="H91" s="141"/>
      <c r="I91" s="141"/>
      <c r="J91" s="141"/>
      <c r="K91" s="141"/>
    </row>
    <row r="92" spans="1:11" s="288" customFormat="1" ht="12.75" customHeight="1">
      <c r="A92" s="140" t="s">
        <v>202</v>
      </c>
      <c r="B92" s="36" t="s">
        <v>201</v>
      </c>
      <c r="C92" s="141"/>
      <c r="D92" s="141"/>
      <c r="E92" s="141"/>
      <c r="F92" s="141"/>
      <c r="G92" s="141"/>
      <c r="H92" s="141"/>
      <c r="I92" s="141"/>
      <c r="J92" s="141"/>
      <c r="K92" s="141"/>
    </row>
    <row r="93" spans="1:11" s="288" customFormat="1" ht="63.75" customHeight="1">
      <c r="A93" s="140"/>
      <c r="B93" s="344" t="s">
        <v>301</v>
      </c>
      <c r="C93" s="344"/>
      <c r="D93" s="344"/>
      <c r="E93" s="344"/>
      <c r="F93" s="344"/>
      <c r="G93" s="344"/>
      <c r="H93" s="344"/>
      <c r="I93" s="344"/>
      <c r="J93" s="344"/>
      <c r="K93" s="344"/>
    </row>
    <row r="94" spans="1:11" s="288" customFormat="1" ht="15">
      <c r="A94" s="140"/>
      <c r="B94" s="313"/>
      <c r="C94" s="313"/>
      <c r="D94" s="313"/>
      <c r="E94" s="313"/>
      <c r="F94" s="313"/>
      <c r="G94" s="313"/>
      <c r="H94" s="313"/>
      <c r="I94" s="313"/>
      <c r="J94" s="313"/>
      <c r="K94" s="313"/>
    </row>
    <row r="95" spans="1:11" s="288" customFormat="1" ht="105" customHeight="1">
      <c r="A95" s="140"/>
      <c r="B95" s="344" t="s">
        <v>296</v>
      </c>
      <c r="C95" s="344"/>
      <c r="D95" s="344"/>
      <c r="E95" s="344"/>
      <c r="F95" s="344"/>
      <c r="G95" s="344"/>
      <c r="H95" s="344"/>
      <c r="I95" s="344"/>
      <c r="J95" s="344"/>
      <c r="K95" s="344"/>
    </row>
    <row r="96" spans="1:10" ht="12.75" customHeight="1">
      <c r="A96" s="140"/>
      <c r="B96" s="36"/>
      <c r="C96" s="36"/>
      <c r="D96" s="141"/>
      <c r="E96" s="141"/>
      <c r="F96" s="141"/>
      <c r="G96" s="141"/>
      <c r="H96" s="141"/>
      <c r="J96" s="141"/>
    </row>
    <row r="97" ht="12.75" customHeight="1"/>
    <row r="98" spans="1:11" s="141" customFormat="1" ht="15">
      <c r="A98" s="140" t="s">
        <v>135</v>
      </c>
      <c r="B98" s="357" t="s">
        <v>173</v>
      </c>
      <c r="C98" s="357"/>
      <c r="D98" s="357"/>
      <c r="E98" s="357"/>
      <c r="F98" s="357"/>
      <c r="G98" s="357"/>
      <c r="H98" s="357"/>
      <c r="I98" s="357"/>
      <c r="J98" s="357"/>
      <c r="K98" s="357"/>
    </row>
    <row r="99" spans="1:11" s="141" customFormat="1" ht="76.5" customHeight="1">
      <c r="A99" s="140"/>
      <c r="B99" s="358" t="s">
        <v>302</v>
      </c>
      <c r="C99" s="358"/>
      <c r="D99" s="358"/>
      <c r="E99" s="358"/>
      <c r="F99" s="358"/>
      <c r="G99" s="358"/>
      <c r="H99" s="358"/>
      <c r="I99" s="358"/>
      <c r="J99" s="358"/>
      <c r="K99" s="358"/>
    </row>
    <row r="100" spans="2:11" ht="15" customHeight="1">
      <c r="B100" s="170"/>
      <c r="C100" s="170"/>
      <c r="D100" s="170"/>
      <c r="E100" s="170"/>
      <c r="F100" s="170"/>
      <c r="G100" s="170"/>
      <c r="H100" s="170"/>
      <c r="I100" s="198"/>
      <c r="J100" s="170"/>
      <c r="K100" s="170"/>
    </row>
    <row r="101" spans="2:11" ht="12.75" customHeight="1">
      <c r="B101" s="37"/>
      <c r="E101" s="139"/>
      <c r="H101" s="139"/>
      <c r="K101" s="174"/>
    </row>
    <row r="102" spans="2:11" ht="12.75" customHeight="1">
      <c r="B102" s="37"/>
      <c r="E102" s="139"/>
      <c r="H102" s="139"/>
      <c r="K102" s="174"/>
    </row>
    <row r="103" spans="1:11" s="288" customFormat="1" ht="12.75" customHeight="1">
      <c r="A103" s="140" t="s">
        <v>137</v>
      </c>
      <c r="B103" s="36" t="s">
        <v>199</v>
      </c>
      <c r="C103" s="141"/>
      <c r="D103" s="141"/>
      <c r="E103" s="141"/>
      <c r="F103" s="141"/>
      <c r="G103" s="141"/>
      <c r="H103" s="141"/>
      <c r="I103" s="141"/>
      <c r="J103" s="141"/>
      <c r="K103" s="141"/>
    </row>
    <row r="104" spans="1:11" s="288" customFormat="1" ht="90" customHeight="1">
      <c r="A104" s="140"/>
      <c r="B104" s="346" t="s">
        <v>295</v>
      </c>
      <c r="C104" s="346"/>
      <c r="D104" s="346"/>
      <c r="E104" s="346"/>
      <c r="F104" s="346"/>
      <c r="G104" s="346"/>
      <c r="H104" s="346"/>
      <c r="I104" s="346"/>
      <c r="J104" s="346"/>
      <c r="K104" s="346"/>
    </row>
    <row r="105" spans="1:11" s="288" customFormat="1" ht="15">
      <c r="A105" s="140"/>
      <c r="B105" s="190"/>
      <c r="C105" s="190"/>
      <c r="D105" s="190"/>
      <c r="E105" s="190"/>
      <c r="F105" s="190"/>
      <c r="G105" s="190"/>
      <c r="H105" s="190"/>
      <c r="I105" s="190"/>
      <c r="J105" s="190"/>
      <c r="K105" s="190"/>
    </row>
    <row r="106" spans="1:11" s="288" customFormat="1" ht="49.5" customHeight="1">
      <c r="A106" s="140"/>
      <c r="B106" s="344" t="s">
        <v>294</v>
      </c>
      <c r="C106" s="344"/>
      <c r="D106" s="344"/>
      <c r="E106" s="344"/>
      <c r="F106" s="344"/>
      <c r="G106" s="344"/>
      <c r="H106" s="344"/>
      <c r="I106" s="344"/>
      <c r="J106" s="344"/>
      <c r="K106" s="344"/>
    </row>
    <row r="107" spans="2:11" ht="15">
      <c r="B107" s="85"/>
      <c r="C107" s="85"/>
      <c r="D107" s="85"/>
      <c r="E107" s="85"/>
      <c r="F107" s="85"/>
      <c r="G107" s="85"/>
      <c r="H107" s="85"/>
      <c r="I107" s="190"/>
      <c r="J107" s="85"/>
      <c r="K107" s="85"/>
    </row>
    <row r="108" spans="1:11" ht="35.25" customHeight="1">
      <c r="A108" s="139"/>
      <c r="B108" s="360" t="s">
        <v>293</v>
      </c>
      <c r="C108" s="360"/>
      <c r="D108" s="360"/>
      <c r="E108" s="360"/>
      <c r="F108" s="360"/>
      <c r="G108" s="360"/>
      <c r="H108" s="360"/>
      <c r="I108" s="360"/>
      <c r="J108" s="360"/>
      <c r="K108" s="360"/>
    </row>
    <row r="109" spans="1:10" ht="15">
      <c r="A109" s="139"/>
      <c r="B109" s="37"/>
      <c r="C109" s="164"/>
      <c r="D109" s="164"/>
      <c r="E109" s="164"/>
      <c r="G109" s="164"/>
      <c r="H109" s="164"/>
      <c r="I109" s="201"/>
      <c r="J109" s="164"/>
    </row>
    <row r="110" spans="1:2" ht="12.75" customHeight="1">
      <c r="A110" s="136" t="s">
        <v>138</v>
      </c>
      <c r="B110" s="37" t="s">
        <v>200</v>
      </c>
    </row>
    <row r="111" spans="2:11" ht="12.75" customHeight="1">
      <c r="B111" s="345" t="s">
        <v>204</v>
      </c>
      <c r="C111" s="345"/>
      <c r="D111" s="345"/>
      <c r="E111" s="345"/>
      <c r="F111" s="345"/>
      <c r="G111" s="345"/>
      <c r="H111" s="345"/>
      <c r="I111" s="345"/>
      <c r="J111" s="345"/>
      <c r="K111" s="345"/>
    </row>
    <row r="112" spans="2:10" ht="12.75" customHeight="1">
      <c r="B112" s="164"/>
      <c r="C112" s="164"/>
      <c r="D112" s="164"/>
      <c r="E112" s="164"/>
      <c r="F112" s="164"/>
      <c r="G112" s="164"/>
      <c r="H112" s="164"/>
      <c r="I112" s="201"/>
      <c r="J112" s="164"/>
    </row>
    <row r="113" spans="1:10" ht="12.75" customHeight="1">
      <c r="A113" s="139"/>
      <c r="B113" s="164"/>
      <c r="D113" s="164"/>
      <c r="E113" s="164"/>
      <c r="F113" s="164"/>
      <c r="G113" s="164"/>
      <c r="H113" s="164"/>
      <c r="I113" s="201"/>
      <c r="J113" s="164"/>
    </row>
    <row r="114" spans="1:10" ht="12.75" customHeight="1">
      <c r="A114" s="136" t="s">
        <v>139</v>
      </c>
      <c r="B114" s="37" t="s">
        <v>210</v>
      </c>
      <c r="C114" s="164"/>
      <c r="D114" s="164"/>
      <c r="E114" s="164"/>
      <c r="F114" s="164"/>
      <c r="G114" s="164"/>
      <c r="H114" s="166" t="s">
        <v>136</v>
      </c>
      <c r="I114" s="168" t="s">
        <v>176</v>
      </c>
      <c r="J114" s="164"/>
    </row>
    <row r="115" spans="3:9" ht="12.75" customHeight="1" thickBot="1">
      <c r="C115" s="164"/>
      <c r="F115" s="164"/>
      <c r="H115" s="172" t="s">
        <v>134</v>
      </c>
      <c r="I115" s="199" t="s">
        <v>134</v>
      </c>
    </row>
    <row r="116" spans="3:9" ht="12.75" customHeight="1">
      <c r="C116" s="164"/>
      <c r="F116" s="164"/>
      <c r="H116" s="173"/>
      <c r="I116" s="200"/>
    </row>
    <row r="117" spans="2:9" ht="12.75" customHeight="1">
      <c r="B117" s="164"/>
      <c r="C117" s="164"/>
      <c r="H117" s="166" t="s">
        <v>266</v>
      </c>
      <c r="I117" s="166" t="s">
        <v>266</v>
      </c>
    </row>
    <row r="118" spans="2:9" ht="12.75" customHeight="1">
      <c r="B118" s="164"/>
      <c r="C118" s="164"/>
      <c r="H118" s="165" t="s">
        <v>130</v>
      </c>
      <c r="I118" s="169" t="s">
        <v>130</v>
      </c>
    </row>
    <row r="119" spans="2:9" ht="12.75" customHeight="1">
      <c r="B119" s="164"/>
      <c r="C119" s="164"/>
      <c r="H119" s="166"/>
      <c r="I119" s="168"/>
    </row>
    <row r="120" spans="2:9" ht="12.75" customHeight="1">
      <c r="B120" s="137" t="s">
        <v>174</v>
      </c>
      <c r="C120" s="164"/>
      <c r="H120" s="206">
        <f>-'IS'!D29/1000</f>
        <v>36.498</v>
      </c>
      <c r="I120" s="205">
        <f>-'IS'!H29/1000</f>
        <v>36.498</v>
      </c>
    </row>
    <row r="121" ht="12.75" customHeight="1">
      <c r="C121" s="164"/>
    </row>
    <row r="122" spans="2:3" ht="12.75" customHeight="1">
      <c r="B122" s="164"/>
      <c r="C122" s="164"/>
    </row>
    <row r="123" spans="2:11" ht="48" customHeight="1">
      <c r="B123" s="332" t="s">
        <v>268</v>
      </c>
      <c r="C123" s="332"/>
      <c r="D123" s="332"/>
      <c r="E123" s="332"/>
      <c r="F123" s="332"/>
      <c r="G123" s="332"/>
      <c r="H123" s="332"/>
      <c r="I123" s="332"/>
      <c r="J123" s="332"/>
      <c r="K123" s="332"/>
    </row>
    <row r="124" ht="12.75" customHeight="1">
      <c r="B124" s="37"/>
    </row>
    <row r="125" ht="12.75" customHeight="1">
      <c r="B125" s="37"/>
    </row>
    <row r="126" spans="1:2" ht="12.75" customHeight="1">
      <c r="A126" s="136" t="s">
        <v>140</v>
      </c>
      <c r="B126" s="37" t="s">
        <v>205</v>
      </c>
    </row>
    <row r="127" spans="2:11" ht="12.75" customHeight="1">
      <c r="B127" s="345" t="s">
        <v>206</v>
      </c>
      <c r="C127" s="345"/>
      <c r="D127" s="345"/>
      <c r="E127" s="345"/>
      <c r="F127" s="345"/>
      <c r="G127" s="345"/>
      <c r="H127" s="345"/>
      <c r="I127" s="345"/>
      <c r="J127" s="345"/>
      <c r="K127" s="345"/>
    </row>
    <row r="128" spans="2:10" ht="12.75" customHeight="1">
      <c r="B128" s="164"/>
      <c r="C128" s="164"/>
      <c r="D128" s="164"/>
      <c r="E128" s="164"/>
      <c r="F128" s="164"/>
      <c r="G128" s="164"/>
      <c r="H128" s="164"/>
      <c r="I128" s="201"/>
      <c r="J128" s="164"/>
    </row>
    <row r="129" ht="12.75" customHeight="1"/>
    <row r="130" spans="1:2" ht="12.75" customHeight="1">
      <c r="A130" s="136" t="s">
        <v>141</v>
      </c>
      <c r="B130" s="37" t="s">
        <v>197</v>
      </c>
    </row>
    <row r="131" spans="2:11" ht="12.75" customHeight="1">
      <c r="B131" s="345" t="s">
        <v>198</v>
      </c>
      <c r="C131" s="345"/>
      <c r="D131" s="345"/>
      <c r="E131" s="345"/>
      <c r="F131" s="345"/>
      <c r="G131" s="345"/>
      <c r="H131" s="345"/>
      <c r="I131" s="345"/>
      <c r="J131" s="345"/>
      <c r="K131" s="345"/>
    </row>
    <row r="132" ht="12.75" customHeight="1">
      <c r="B132" s="175"/>
    </row>
    <row r="133" ht="12.75" customHeight="1"/>
    <row r="134" spans="1:2" ht="12.75" customHeight="1">
      <c r="A134" s="136" t="s">
        <v>142</v>
      </c>
      <c r="B134" s="37" t="s">
        <v>196</v>
      </c>
    </row>
    <row r="135" spans="1:11" s="141" customFormat="1" ht="18" customHeight="1">
      <c r="A135" s="140"/>
      <c r="B135" s="346" t="s">
        <v>269</v>
      </c>
      <c r="C135" s="346"/>
      <c r="D135" s="346"/>
      <c r="E135" s="346"/>
      <c r="F135" s="346"/>
      <c r="G135" s="346"/>
      <c r="H135" s="346"/>
      <c r="I135" s="346"/>
      <c r="J135" s="346"/>
      <c r="K135" s="346"/>
    </row>
    <row r="136" spans="1:11" s="141" customFormat="1" ht="47.25" customHeight="1">
      <c r="A136" s="140"/>
      <c r="B136" s="190" t="s">
        <v>285</v>
      </c>
      <c r="C136" s="344" t="s">
        <v>288</v>
      </c>
      <c r="D136" s="344"/>
      <c r="E136" s="344"/>
      <c r="F136" s="344"/>
      <c r="G136" s="344"/>
      <c r="H136" s="344"/>
      <c r="I136" s="344"/>
      <c r="J136" s="344"/>
      <c r="K136" s="344"/>
    </row>
    <row r="137" spans="1:11" s="141" customFormat="1" ht="15">
      <c r="A137" s="140"/>
      <c r="B137" s="190"/>
      <c r="C137" s="312"/>
      <c r="D137" s="312"/>
      <c r="E137" s="312"/>
      <c r="F137" s="312"/>
      <c r="G137" s="312"/>
      <c r="H137" s="312"/>
      <c r="I137" s="312"/>
      <c r="J137" s="312"/>
      <c r="K137" s="312"/>
    </row>
    <row r="138" spans="1:11" s="141" customFormat="1" ht="46.5" customHeight="1">
      <c r="A138" s="140"/>
      <c r="B138" s="190"/>
      <c r="C138" s="344" t="s">
        <v>289</v>
      </c>
      <c r="D138" s="344"/>
      <c r="E138" s="344"/>
      <c r="F138" s="344"/>
      <c r="G138" s="344"/>
      <c r="H138" s="344"/>
      <c r="I138" s="344"/>
      <c r="J138" s="344"/>
      <c r="K138" s="344"/>
    </row>
    <row r="139" spans="1:11" s="141" customFormat="1" ht="15">
      <c r="A139" s="140"/>
      <c r="B139" s="190"/>
      <c r="C139" s="313"/>
      <c r="D139" s="313"/>
      <c r="E139" s="313"/>
      <c r="F139" s="313"/>
      <c r="G139" s="313"/>
      <c r="H139" s="313"/>
      <c r="I139" s="313"/>
      <c r="J139" s="313"/>
      <c r="K139" s="313"/>
    </row>
    <row r="140" spans="1:11" s="141" customFormat="1" ht="18.75" customHeight="1">
      <c r="A140" s="140"/>
      <c r="B140" s="190"/>
      <c r="C140" s="344" t="s">
        <v>290</v>
      </c>
      <c r="D140" s="344"/>
      <c r="E140" s="344"/>
      <c r="F140" s="344"/>
      <c r="G140" s="344"/>
      <c r="H140" s="344"/>
      <c r="I140" s="344"/>
      <c r="J140" s="344"/>
      <c r="K140" s="344"/>
    </row>
    <row r="141" spans="1:11" s="141" customFormat="1" ht="15">
      <c r="A141" s="140"/>
      <c r="B141" s="190"/>
      <c r="C141" s="312"/>
      <c r="D141" s="312"/>
      <c r="E141" s="312"/>
      <c r="F141" s="312"/>
      <c r="G141" s="312"/>
      <c r="H141" s="312"/>
      <c r="I141" s="312"/>
      <c r="J141" s="312"/>
      <c r="K141" s="312"/>
    </row>
    <row r="142" spans="1:11" s="141" customFormat="1" ht="60.75" customHeight="1">
      <c r="A142" s="140"/>
      <c r="B142" s="190" t="s">
        <v>286</v>
      </c>
      <c r="C142" s="344" t="s">
        <v>0</v>
      </c>
      <c r="D142" s="344"/>
      <c r="E142" s="344"/>
      <c r="F142" s="344"/>
      <c r="G142" s="344"/>
      <c r="H142" s="344"/>
      <c r="I142" s="344"/>
      <c r="J142" s="344"/>
      <c r="K142" s="344"/>
    </row>
    <row r="143" spans="1:11" s="141" customFormat="1" ht="15">
      <c r="A143" s="140"/>
      <c r="B143" s="190"/>
      <c r="C143" s="313"/>
      <c r="D143" s="313"/>
      <c r="E143" s="313"/>
      <c r="F143" s="313"/>
      <c r="G143" s="313"/>
      <c r="H143" s="313"/>
      <c r="I143" s="313"/>
      <c r="J143" s="313"/>
      <c r="K143" s="313"/>
    </row>
    <row r="144" spans="1:11" s="141" customFormat="1" ht="47.25" customHeight="1">
      <c r="A144" s="140"/>
      <c r="B144" s="190"/>
      <c r="C144" s="344" t="s">
        <v>3</v>
      </c>
      <c r="D144" s="344"/>
      <c r="E144" s="344"/>
      <c r="F144" s="344"/>
      <c r="G144" s="344"/>
      <c r="H144" s="344"/>
      <c r="I144" s="344"/>
      <c r="J144" s="344"/>
      <c r="K144" s="344"/>
    </row>
    <row r="145" spans="1:11" s="141" customFormat="1" ht="15">
      <c r="A145" s="140"/>
      <c r="B145" s="190"/>
      <c r="C145" s="313"/>
      <c r="D145" s="313"/>
      <c r="E145" s="313"/>
      <c r="F145" s="313"/>
      <c r="G145" s="313"/>
      <c r="H145" s="313"/>
      <c r="I145" s="313"/>
      <c r="J145" s="313"/>
      <c r="K145" s="313"/>
    </row>
    <row r="146" spans="1:11" s="141" customFormat="1" ht="117" customHeight="1">
      <c r="A146" s="140"/>
      <c r="B146" s="190" t="s">
        <v>287</v>
      </c>
      <c r="C146" s="344" t="s">
        <v>1</v>
      </c>
      <c r="D146" s="344"/>
      <c r="E146" s="344"/>
      <c r="F146" s="344"/>
      <c r="G146" s="344"/>
      <c r="H146" s="344"/>
      <c r="I146" s="344"/>
      <c r="J146" s="344"/>
      <c r="K146" s="344"/>
    </row>
    <row r="147" spans="1:11" s="141" customFormat="1" ht="12.75" customHeight="1">
      <c r="A147" s="140"/>
      <c r="B147" s="314"/>
      <c r="C147" s="314"/>
      <c r="D147" s="314"/>
      <c r="E147" s="314"/>
      <c r="F147" s="314"/>
      <c r="G147" s="314"/>
      <c r="H147" s="314"/>
      <c r="I147" s="314"/>
      <c r="J147" s="314"/>
      <c r="K147" s="314"/>
    </row>
    <row r="148" spans="1:11" s="290" customFormat="1" ht="48.75" customHeight="1">
      <c r="A148" s="289"/>
      <c r="B148" s="327"/>
      <c r="C148" s="359" t="s">
        <v>2</v>
      </c>
      <c r="D148" s="359"/>
      <c r="E148" s="359"/>
      <c r="F148" s="359"/>
      <c r="G148" s="359"/>
      <c r="H148" s="359"/>
      <c r="I148" s="359"/>
      <c r="J148" s="359"/>
      <c r="K148" s="359"/>
    </row>
    <row r="149" spans="1:11" s="290" customFormat="1" ht="15">
      <c r="A149" s="289"/>
      <c r="B149" s="327"/>
      <c r="C149" s="328"/>
      <c r="D149" s="328"/>
      <c r="E149" s="328"/>
      <c r="F149" s="328"/>
      <c r="G149" s="328"/>
      <c r="H149" s="328"/>
      <c r="I149" s="328"/>
      <c r="J149" s="328"/>
      <c r="K149" s="328"/>
    </row>
    <row r="150" spans="1:11" s="171" customFormat="1" ht="13.5" customHeight="1">
      <c r="A150" s="289"/>
      <c r="B150" s="327"/>
      <c r="C150" s="327"/>
      <c r="D150" s="327"/>
      <c r="E150" s="327"/>
      <c r="F150" s="327"/>
      <c r="G150" s="327"/>
      <c r="H150" s="327"/>
      <c r="I150" s="327"/>
      <c r="J150" s="327"/>
      <c r="K150" s="327"/>
    </row>
    <row r="151" spans="1:2" ht="12.75" customHeight="1">
      <c r="A151" s="136" t="s">
        <v>143</v>
      </c>
      <c r="B151" s="37" t="s">
        <v>14</v>
      </c>
    </row>
    <row r="152" spans="2:11" ht="44.25" customHeight="1">
      <c r="B152" s="345" t="s">
        <v>270</v>
      </c>
      <c r="C152" s="345"/>
      <c r="D152" s="345"/>
      <c r="E152" s="345"/>
      <c r="F152" s="345"/>
      <c r="G152" s="345"/>
      <c r="H152" s="345"/>
      <c r="I152" s="345"/>
      <c r="J152" s="345"/>
      <c r="K152" s="345"/>
    </row>
    <row r="153" ht="12.75" customHeight="1"/>
    <row r="154" ht="12.75" customHeight="1"/>
    <row r="155" spans="1:2" ht="12.75" customHeight="1">
      <c r="A155" s="136" t="s">
        <v>144</v>
      </c>
      <c r="B155" s="37" t="s">
        <v>9</v>
      </c>
    </row>
    <row r="156" spans="2:11" ht="15">
      <c r="B156" s="345" t="s">
        <v>10</v>
      </c>
      <c r="C156" s="345"/>
      <c r="D156" s="345"/>
      <c r="E156" s="345"/>
      <c r="F156" s="345"/>
      <c r="G156" s="345"/>
      <c r="H156" s="345"/>
      <c r="I156" s="345"/>
      <c r="J156" s="345"/>
      <c r="K156" s="345"/>
    </row>
    <row r="157" ht="12.75" customHeight="1"/>
    <row r="158" ht="12.75" customHeight="1">
      <c r="A158" s="139"/>
    </row>
    <row r="159" spans="1:2" ht="12.75" customHeight="1">
      <c r="A159" s="136" t="s">
        <v>145</v>
      </c>
      <c r="B159" s="37" t="s">
        <v>11</v>
      </c>
    </row>
    <row r="160" spans="2:11" ht="29.25" customHeight="1">
      <c r="B160" s="345" t="s">
        <v>12</v>
      </c>
      <c r="C160" s="345"/>
      <c r="D160" s="345"/>
      <c r="E160" s="345"/>
      <c r="F160" s="345"/>
      <c r="G160" s="345"/>
      <c r="H160" s="345"/>
      <c r="I160" s="345"/>
      <c r="J160" s="345"/>
      <c r="K160" s="345"/>
    </row>
    <row r="161" ht="12.75" customHeight="1"/>
    <row r="162" ht="12.75" customHeight="1">
      <c r="B162" s="37"/>
    </row>
    <row r="163" spans="1:2" ht="12.75" customHeight="1">
      <c r="A163" s="136" t="s">
        <v>146</v>
      </c>
      <c r="B163" s="37" t="s">
        <v>13</v>
      </c>
    </row>
    <row r="164" ht="12.75" customHeight="1">
      <c r="B164" s="37"/>
    </row>
    <row r="165" spans="2:10" ht="12.75" customHeight="1">
      <c r="B165" s="137" t="s">
        <v>15</v>
      </c>
      <c r="C165" s="137" t="s">
        <v>16</v>
      </c>
      <c r="F165" s="176"/>
      <c r="J165" s="176"/>
    </row>
    <row r="166" spans="2:11" ht="42" customHeight="1">
      <c r="B166" s="176"/>
      <c r="C166" s="345" t="s">
        <v>271</v>
      </c>
      <c r="D166" s="345"/>
      <c r="E166" s="345"/>
      <c r="F166" s="345"/>
      <c r="G166" s="345"/>
      <c r="H166" s="345"/>
      <c r="I166" s="345"/>
      <c r="J166" s="345"/>
      <c r="K166" s="345"/>
    </row>
    <row r="167" spans="2:11" ht="12.75" customHeight="1">
      <c r="B167" s="176"/>
      <c r="C167" s="86"/>
      <c r="D167" s="86"/>
      <c r="E167" s="86"/>
      <c r="F167" s="86"/>
      <c r="G167" s="86"/>
      <c r="H167" s="86"/>
      <c r="I167" s="202"/>
      <c r="J167" s="86"/>
      <c r="K167" s="86"/>
    </row>
    <row r="168" spans="2:11" ht="12.75" customHeight="1">
      <c r="B168" s="176"/>
      <c r="F168" s="176"/>
      <c r="G168" s="348" t="s">
        <v>132</v>
      </c>
      <c r="H168" s="348"/>
      <c r="I168" s="348" t="s">
        <v>133</v>
      </c>
      <c r="J168" s="348"/>
      <c r="K168" s="348"/>
    </row>
    <row r="169" spans="2:11" ht="12.75" customHeight="1">
      <c r="B169" s="176"/>
      <c r="G169" s="349" t="s">
        <v>213</v>
      </c>
      <c r="H169" s="349"/>
      <c r="I169" s="349" t="s">
        <v>213</v>
      </c>
      <c r="J169" s="349"/>
      <c r="K169" s="349"/>
    </row>
    <row r="170" spans="2:11" ht="12.75" customHeight="1">
      <c r="B170" s="176"/>
      <c r="G170" s="207" t="s">
        <v>266</v>
      </c>
      <c r="H170" s="207" t="s">
        <v>267</v>
      </c>
      <c r="I170" s="207" t="s">
        <v>266</v>
      </c>
      <c r="J170" s="207"/>
      <c r="K170" s="168" t="s">
        <v>222</v>
      </c>
    </row>
    <row r="171" ht="12.75" customHeight="1"/>
    <row r="172" spans="3:11" ht="28.5" customHeight="1" thickBot="1">
      <c r="C172" s="345" t="s">
        <v>147</v>
      </c>
      <c r="D172" s="345"/>
      <c r="E172" s="345"/>
      <c r="F172" s="347"/>
      <c r="G172" s="208">
        <f>+'IS'!D31/1000</f>
        <v>402.086</v>
      </c>
      <c r="H172" s="208">
        <f>+'IS'!F31/1000</f>
        <v>1604.62</v>
      </c>
      <c r="I172" s="209">
        <f>+'IS'!H31/1000</f>
        <v>402.086</v>
      </c>
      <c r="J172" s="331">
        <f>+'IS'!J31/1000</f>
        <v>1604.62</v>
      </c>
      <c r="K172" s="331"/>
    </row>
    <row r="173" spans="7:11" ht="12.75" customHeight="1" thickTop="1">
      <c r="G173" s="157"/>
      <c r="H173" s="157"/>
      <c r="I173" s="195"/>
      <c r="J173" s="157"/>
      <c r="K173" s="157"/>
    </row>
    <row r="174" spans="2:11" ht="29.25" customHeight="1">
      <c r="B174" s="176"/>
      <c r="C174" s="345" t="s">
        <v>148</v>
      </c>
      <c r="D174" s="345"/>
      <c r="E174" s="345"/>
      <c r="F174" s="345"/>
      <c r="G174" s="157">
        <v>100000</v>
      </c>
      <c r="H174" s="157">
        <v>100000</v>
      </c>
      <c r="I174" s="195">
        <v>100000</v>
      </c>
      <c r="J174" s="333">
        <v>100000</v>
      </c>
      <c r="K174" s="333"/>
    </row>
    <row r="175" spans="3:11" ht="12.75" customHeight="1">
      <c r="C175" s="177"/>
      <c r="G175" s="157"/>
      <c r="H175" s="157"/>
      <c r="I175" s="195"/>
      <c r="J175" s="157"/>
      <c r="K175" s="157"/>
    </row>
    <row r="176" spans="3:11" ht="16.5" customHeight="1" thickBot="1">
      <c r="C176" s="137" t="s">
        <v>207</v>
      </c>
      <c r="G176" s="210">
        <f>+G172/G174*100</f>
        <v>0.402086</v>
      </c>
      <c r="H176" s="210">
        <f>+H172/H174*100</f>
        <v>1.60462</v>
      </c>
      <c r="I176" s="211">
        <f>+I172/I174*100</f>
        <v>0.402086</v>
      </c>
      <c r="J176" s="210"/>
      <c r="K176" s="210">
        <f>+J172/J174*100</f>
        <v>1.60462</v>
      </c>
    </row>
    <row r="177" spans="8:10" ht="12.75" customHeight="1">
      <c r="H177" s="178"/>
      <c r="I177" s="203"/>
      <c r="J177" s="179"/>
    </row>
    <row r="178" spans="8:9" ht="12.75" customHeight="1">
      <c r="H178" s="157"/>
      <c r="I178" s="195"/>
    </row>
    <row r="179" spans="2:3" ht="12.75" customHeight="1">
      <c r="B179" s="137" t="s">
        <v>150</v>
      </c>
      <c r="C179" s="137" t="s">
        <v>149</v>
      </c>
    </row>
    <row r="180" spans="3:11" ht="34.5" customHeight="1">
      <c r="C180" s="332" t="s">
        <v>175</v>
      </c>
      <c r="D180" s="332"/>
      <c r="E180" s="332"/>
      <c r="F180" s="332"/>
      <c r="G180" s="332"/>
      <c r="H180" s="332"/>
      <c r="I180" s="332"/>
      <c r="J180" s="332"/>
      <c r="K180" s="332"/>
    </row>
    <row r="181" ht="12.75" customHeight="1"/>
    <row r="182" ht="12.75" customHeight="1"/>
    <row r="183" spans="1:2" ht="16.5" customHeight="1">
      <c r="A183" s="136" t="s">
        <v>151</v>
      </c>
      <c r="B183" s="37" t="s">
        <v>195</v>
      </c>
    </row>
    <row r="184" ht="16.5" customHeight="1">
      <c r="B184" s="37"/>
    </row>
    <row r="185" spans="1:11" ht="61.5" customHeight="1">
      <c r="A185" s="193"/>
      <c r="B185" s="346" t="s">
        <v>237</v>
      </c>
      <c r="C185" s="346"/>
      <c r="D185" s="346"/>
      <c r="E185" s="346"/>
      <c r="F185" s="346"/>
      <c r="G185" s="346"/>
      <c r="H185" s="346"/>
      <c r="I185" s="346"/>
      <c r="J185" s="346"/>
      <c r="K185" s="346"/>
    </row>
    <row r="186" spans="1:11" ht="14.25">
      <c r="A186" s="193"/>
      <c r="B186" s="190"/>
      <c r="C186" s="190"/>
      <c r="D186" s="190"/>
      <c r="E186" s="190"/>
      <c r="F186" s="190"/>
      <c r="G186" s="190"/>
      <c r="H186" s="190"/>
      <c r="I186" s="190"/>
      <c r="J186" s="190"/>
      <c r="K186" s="190"/>
    </row>
    <row r="187" spans="2:11" ht="45.75" customHeight="1">
      <c r="B187" s="345" t="s">
        <v>238</v>
      </c>
      <c r="C187" s="345"/>
      <c r="D187" s="345"/>
      <c r="E187" s="345"/>
      <c r="F187" s="345"/>
      <c r="G187" s="345"/>
      <c r="H187" s="345"/>
      <c r="I187" s="345"/>
      <c r="J187" s="345"/>
      <c r="K187" s="345"/>
    </row>
    <row r="188" spans="4:10" ht="15" customHeight="1" thickBot="1">
      <c r="D188" s="145"/>
      <c r="J188" s="145"/>
    </row>
    <row r="189" spans="3:11" ht="15.75" customHeight="1">
      <c r="C189" s="233" t="s">
        <v>233</v>
      </c>
      <c r="D189" s="234"/>
      <c r="E189" s="235"/>
      <c r="F189" s="235" t="s">
        <v>226</v>
      </c>
      <c r="G189" s="236" t="s">
        <v>152</v>
      </c>
      <c r="H189" s="236" t="s">
        <v>231</v>
      </c>
      <c r="I189" s="353" t="s">
        <v>235</v>
      </c>
      <c r="J189" s="329"/>
      <c r="K189" s="330"/>
    </row>
    <row r="190" spans="3:11" ht="15" customHeight="1">
      <c r="C190" s="148"/>
      <c r="D190" s="145"/>
      <c r="E190" s="237"/>
      <c r="F190" s="237" t="s">
        <v>153</v>
      </c>
      <c r="G190" s="238" t="s">
        <v>153</v>
      </c>
      <c r="H190" s="238" t="s">
        <v>232</v>
      </c>
      <c r="I190" s="238"/>
      <c r="J190" s="239"/>
      <c r="K190" s="159"/>
    </row>
    <row r="191" spans="3:11" ht="15" customHeight="1">
      <c r="C191" s="148"/>
      <c r="D191" s="145"/>
      <c r="E191" s="237"/>
      <c r="F191" s="237" t="s">
        <v>227</v>
      </c>
      <c r="G191" s="240"/>
      <c r="H191" s="240"/>
      <c r="I191" s="238"/>
      <c r="J191" s="239"/>
      <c r="K191" s="159"/>
    </row>
    <row r="192" spans="3:11" ht="13.5" customHeight="1" thickBot="1">
      <c r="C192" s="152"/>
      <c r="D192" s="153"/>
      <c r="E192" s="241" t="s">
        <v>154</v>
      </c>
      <c r="F192" s="242" t="s">
        <v>154</v>
      </c>
      <c r="G192" s="242" t="s">
        <v>154</v>
      </c>
      <c r="H192" s="242" t="s">
        <v>154</v>
      </c>
      <c r="I192" s="242"/>
      <c r="J192" s="243"/>
      <c r="K192" s="244"/>
    </row>
    <row r="193" spans="3:11" ht="18" customHeight="1">
      <c r="C193" s="245" t="s">
        <v>155</v>
      </c>
      <c r="D193" s="159"/>
      <c r="E193" s="246">
        <v>4700</v>
      </c>
      <c r="F193" s="246">
        <v>3983</v>
      </c>
      <c r="G193" s="247">
        <v>3983</v>
      </c>
      <c r="H193" s="247" t="s">
        <v>228</v>
      </c>
      <c r="I193" s="248"/>
      <c r="J193" s="167"/>
      <c r="K193" s="159"/>
    </row>
    <row r="194" spans="3:11" ht="12.75" customHeight="1">
      <c r="C194" s="245" t="s">
        <v>156</v>
      </c>
      <c r="D194" s="159"/>
      <c r="E194" s="246">
        <v>2400</v>
      </c>
      <c r="F194" s="246">
        <v>2400</v>
      </c>
      <c r="G194" s="247">
        <v>2400</v>
      </c>
      <c r="H194" s="247" t="s">
        <v>228</v>
      </c>
      <c r="I194" s="247"/>
      <c r="J194" s="167"/>
      <c r="K194" s="159"/>
    </row>
    <row r="195" spans="3:11" ht="15">
      <c r="C195" s="249" t="s">
        <v>157</v>
      </c>
      <c r="D195" s="159"/>
      <c r="E195" s="246">
        <v>1300</v>
      </c>
      <c r="F195" s="246">
        <v>1300</v>
      </c>
      <c r="G195" s="247">
        <v>1300</v>
      </c>
      <c r="H195" s="247" t="s">
        <v>228</v>
      </c>
      <c r="I195" s="247"/>
      <c r="J195" s="167"/>
      <c r="K195" s="159"/>
    </row>
    <row r="196" spans="3:11" ht="15">
      <c r="C196" s="245" t="s">
        <v>158</v>
      </c>
      <c r="D196" s="159"/>
      <c r="E196" s="246">
        <v>1500</v>
      </c>
      <c r="F196" s="246">
        <v>1500</v>
      </c>
      <c r="G196" s="247">
        <v>1500</v>
      </c>
      <c r="H196" s="247" t="s">
        <v>228</v>
      </c>
      <c r="I196" s="247"/>
      <c r="J196" s="167"/>
      <c r="K196" s="159"/>
    </row>
    <row r="197" spans="3:11" ht="15.75" thickBot="1">
      <c r="C197" s="250" t="s">
        <v>218</v>
      </c>
      <c r="D197" s="244"/>
      <c r="E197" s="251" t="s">
        <v>228</v>
      </c>
      <c r="F197" s="251">
        <v>717</v>
      </c>
      <c r="G197" s="252" t="s">
        <v>228</v>
      </c>
      <c r="H197" s="253">
        <v>717</v>
      </c>
      <c r="I197" s="350" t="s">
        <v>234</v>
      </c>
      <c r="J197" s="351"/>
      <c r="K197" s="352"/>
    </row>
    <row r="198" spans="3:11" ht="16.5" customHeight="1" thickBot="1">
      <c r="C198" s="254" t="s">
        <v>159</v>
      </c>
      <c r="D198" s="144"/>
      <c r="E198" s="252">
        <f>SUM(E193:E196)</f>
        <v>9900</v>
      </c>
      <c r="F198" s="253">
        <f>SUM(F193:F197)</f>
        <v>9900</v>
      </c>
      <c r="G198" s="253">
        <f>SUM(G193:G196)</f>
        <v>9183</v>
      </c>
      <c r="H198" s="253">
        <v>717</v>
      </c>
      <c r="I198" s="253"/>
      <c r="J198" s="255"/>
      <c r="K198" s="244"/>
    </row>
    <row r="199" spans="3:11" ht="15">
      <c r="C199" s="145"/>
      <c r="D199" s="145"/>
      <c r="E199" s="145"/>
      <c r="F199" s="145"/>
      <c r="G199" s="180"/>
      <c r="H199" s="180"/>
      <c r="I199" s="204"/>
      <c r="J199" s="167"/>
      <c r="K199" s="181"/>
    </row>
    <row r="200" ht="16.5" customHeight="1">
      <c r="A200" s="137"/>
    </row>
    <row r="201" spans="1:2" ht="12.75" customHeight="1">
      <c r="A201" s="136" t="s">
        <v>160</v>
      </c>
      <c r="B201" s="37" t="s">
        <v>194</v>
      </c>
    </row>
    <row r="202" spans="2:11" ht="12.75" customHeight="1">
      <c r="B202" s="345" t="s">
        <v>272</v>
      </c>
      <c r="C202" s="345"/>
      <c r="D202" s="345"/>
      <c r="E202" s="345"/>
      <c r="F202" s="345"/>
      <c r="G202" s="345"/>
      <c r="H202" s="345"/>
      <c r="I202" s="345"/>
      <c r="J202" s="345"/>
      <c r="K202" s="345"/>
    </row>
    <row r="203" ht="12.75" customHeight="1">
      <c r="J203" s="182"/>
    </row>
    <row r="204" ht="12.75" customHeight="1">
      <c r="J204" s="182"/>
    </row>
    <row r="205" ht="12.75" customHeight="1">
      <c r="J205" s="182"/>
    </row>
    <row r="206" ht="12.75" customHeight="1"/>
    <row r="207" ht="12.75" customHeight="1"/>
    <row r="208" ht="12.75" customHeight="1">
      <c r="B208" s="37"/>
    </row>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sheetData>
  <sheetProtection/>
  <mergeCells count="55">
    <mergeCell ref="B106:K106"/>
    <mergeCell ref="B108:K108"/>
    <mergeCell ref="B111:K111"/>
    <mergeCell ref="B10:K10"/>
    <mergeCell ref="B18:K18"/>
    <mergeCell ref="B22:K22"/>
    <mergeCell ref="B26:K26"/>
    <mergeCell ref="B14:K14"/>
    <mergeCell ref="B93:K93"/>
    <mergeCell ref="B38:K38"/>
    <mergeCell ref="B98:K98"/>
    <mergeCell ref="B90:K90"/>
    <mergeCell ref="B156:K156"/>
    <mergeCell ref="B99:K99"/>
    <mergeCell ref="C148:K148"/>
    <mergeCell ref="C140:K140"/>
    <mergeCell ref="B104:K104"/>
    <mergeCell ref="B131:K131"/>
    <mergeCell ref="B123:K123"/>
    <mergeCell ref="C146:K146"/>
    <mergeCell ref="B30:K30"/>
    <mergeCell ref="B34:K34"/>
    <mergeCell ref="I62:J62"/>
    <mergeCell ref="I48:J48"/>
    <mergeCell ref="B80:K80"/>
    <mergeCell ref="B75:K75"/>
    <mergeCell ref="B42:K42"/>
    <mergeCell ref="B46:K46"/>
    <mergeCell ref="B78:K78"/>
    <mergeCell ref="B83:K83"/>
    <mergeCell ref="B87:K87"/>
    <mergeCell ref="B95:K95"/>
    <mergeCell ref="B202:K202"/>
    <mergeCell ref="B127:K127"/>
    <mergeCell ref="B152:K152"/>
    <mergeCell ref="C180:K180"/>
    <mergeCell ref="C166:K166"/>
    <mergeCell ref="B135:K135"/>
    <mergeCell ref="J174:K174"/>
    <mergeCell ref="I197:K197"/>
    <mergeCell ref="I189:K189"/>
    <mergeCell ref="B187:K187"/>
    <mergeCell ref="J172:K172"/>
    <mergeCell ref="B160:K160"/>
    <mergeCell ref="B185:K185"/>
    <mergeCell ref="C172:F172"/>
    <mergeCell ref="C174:F174"/>
    <mergeCell ref="G168:H168"/>
    <mergeCell ref="G169:H169"/>
    <mergeCell ref="I168:K168"/>
    <mergeCell ref="I169:K169"/>
    <mergeCell ref="C136:K136"/>
    <mergeCell ref="C138:K138"/>
    <mergeCell ref="C142:K142"/>
    <mergeCell ref="C144:K144"/>
  </mergeCells>
  <printOptions horizontalCentered="1"/>
  <pageMargins left="0.4330708661417323" right="0.35433070866141736" top="0.3937007874015748" bottom="0.35433070866141736" header="0.31496062992125984" footer="0.31496062992125984"/>
  <pageSetup horizontalDpi="600" verticalDpi="600" orientation="portrait" paperSize="9" scale="77" r:id="rId2"/>
  <rowBreaks count="4" manualBreakCount="4">
    <brk id="42" max="12" man="1"/>
    <brk id="87" max="12" man="1"/>
    <brk id="120" max="11" man="1"/>
    <brk id="16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HENG &amp; MONTEIRO CONSULTANTS SDN BHD</cp:lastModifiedBy>
  <cp:lastPrinted>2008-05-27T13:24:14Z</cp:lastPrinted>
  <dcterms:created xsi:type="dcterms:W3CDTF">2004-07-21T09:04:59Z</dcterms:created>
  <dcterms:modified xsi:type="dcterms:W3CDTF">2008-05-30T11:02:49Z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